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'Лист2'!$A$1:$P$61</definedName>
  </definedNames>
  <calcPr fullCalcOnLoad="1"/>
</workbook>
</file>

<file path=xl/sharedStrings.xml><?xml version="1.0" encoding="utf-8"?>
<sst xmlns="http://schemas.openxmlformats.org/spreadsheetml/2006/main" count="76" uniqueCount="73">
  <si>
    <t xml:space="preserve">Надання державного пільгового кредиту індивідуальним сільським забудовникам </t>
  </si>
  <si>
    <t>Кредитування спеціального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</si>
  <si>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</si>
  <si>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</si>
  <si>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 за рахунок залишків спеціального фонду</t>
  </si>
  <si>
    <t>Фінансування за активними операціями</t>
  </si>
  <si>
    <t>На кінець періоду</t>
  </si>
  <si>
    <t>(грн)</t>
  </si>
  <si>
    <t>Найменування коду тимчасової класифікації видатків та кредитування місцевих бюджетів</t>
  </si>
  <si>
    <t xml:space="preserve">Виконано за звітний період -Всього           </t>
  </si>
  <si>
    <t xml:space="preserve">Відсоток до річних призначень </t>
  </si>
  <si>
    <t xml:space="preserve">Відсоток до уточнених річних призначень </t>
  </si>
  <si>
    <t>Інші розрахунки</t>
  </si>
  <si>
    <t xml:space="preserve">Уточнений план на звітний період </t>
  </si>
  <si>
    <t xml:space="preserve">Повернення коштів, наданих для   кредитування  індивідуальних сільських забудовників 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</si>
  <si>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</si>
  <si>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</si>
  <si>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</si>
  <si>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</si>
  <si>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</si>
  <si>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Відсоток до  уточнених призначень на звітний період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</si>
  <si>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</si>
  <si>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</si>
  <si>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</si>
  <si>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</si>
  <si>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</si>
  <si>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</si>
  <si>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</si>
  <si>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</si>
  <si>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інших закладів у сфері освіти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</si>
  <si>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</si>
  <si>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</si>
  <si>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Житлово - комунальне господарство</t>
  </si>
  <si>
    <t>Економічна діяльність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</si>
  <si>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</si>
  <si>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</si>
  <si>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</si>
  <si>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 xml:space="preserve">РАЗОМ ВИДАТКІВ по спеціальному фонду </t>
  </si>
  <si>
    <t xml:space="preserve">Затверджено розписом з урахуванням внесених змін </t>
  </si>
  <si>
    <t xml:space="preserve">Затверджено кошторисом з урахуванням внесених змін </t>
  </si>
  <si>
    <t>Затверджено розписом на рік</t>
  </si>
  <si>
    <t>Виконання інвестиційних проектів в рамках здійснення заходів щодо соціально-економічного розвитку окремих територій</t>
  </si>
  <si>
    <t>споживання</t>
  </si>
  <si>
    <t>з них</t>
  </si>
  <si>
    <t xml:space="preserve">розвитку </t>
  </si>
  <si>
    <t>оплата праці</t>
  </si>
  <si>
    <t>комунальні послуги та енергоносії</t>
  </si>
  <si>
    <t>бюджету розвитку</t>
  </si>
  <si>
    <t xml:space="preserve">з них </t>
  </si>
  <si>
    <t>капітальні видатки за рахунок коштів, що передаються із загального фонду до бюджету розвитку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</si>
  <si>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</si>
  <si>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Фінансування бюджету</t>
  </si>
  <si>
    <t>Повернення довгострокових кредитів, наданих індивідуальним забудовникам житла на селі</t>
  </si>
  <si>
    <t>Надання довгострокових кредитів індивідуальним забудовникам житла на селі</t>
  </si>
  <si>
    <t>Забезпечення діяльності з виробництва, транспортування, постачання теплової енергії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</si>
  <si>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</si>
  <si>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Охорона та раціональне використання природних ресурсів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</si>
  <si>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</si>
  <si>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</si>
  <si>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</si>
  <si>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</si>
  <si>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</si>
  <si>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Утримання та забезпечення діяльності центрів соціальних служб для сім`ї, дітей та молоді</t>
  </si>
  <si>
    <t>Міжбюджетні трансферти</t>
  </si>
  <si>
    <t>Інші субвенції з місцевого бюджету</t>
  </si>
  <si>
    <t>Всього видатків спеціального фонду (з урахуванням трансфертів)</t>
  </si>
  <si>
    <t xml:space="preserve">Код типової програмної класифікації видатків та кредитування місцевого бюджету </t>
  </si>
  <si>
    <t>Організація благоустрою населених пунктів</t>
  </si>
  <si>
    <t>Виконання інвестиційних проектів в рамках формування інфраструктури об`єднаних територіальних громад</t>
  </si>
  <si>
    <t>Організація та проведення громадських робіт</t>
  </si>
  <si>
    <t>Перший заступник голови селищної ради                                                                                                       В.ЖЕЛІБА</t>
  </si>
  <si>
    <t>Виконання спеціального фонду Срібнянського селищного бюджету за 9 місяців  2019 року.</t>
  </si>
  <si>
    <t xml:space="preserve">Додаток 3                                                                                   до  рішення виконкому                                                                         Срібнянської селищної ради                                               17 жовтня  2019  №_165_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</si>
</sst>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"/>
  </numFmts>
  <fonts count="55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4" fillId="0" borderId="0" xfId="54" applyFont="1">
      <alignment/>
      <protection/>
    </xf>
    <xf numFmtId="0" fontId="2" fillId="0" borderId="14" xfId="0" applyFont="1" applyFill="1" applyBorder="1" applyAlignment="1">
      <alignment horizontal="center" vertical="center" wrapText="1"/>
    </xf>
    <xf numFmtId="0" fontId="54" fillId="0" borderId="15" xfId="54" applyFont="1" applyBorder="1" applyAlignment="1" quotePrefix="1">
      <alignment horizontal="left" vertical="center" wrapText="1"/>
      <protection/>
    </xf>
    <xf numFmtId="0" fontId="54" fillId="0" borderId="16" xfId="53" applyFont="1" applyBorder="1" applyAlignment="1" quotePrefix="1">
      <alignment horizontal="center" vertical="center" wrapText="1"/>
      <protection/>
    </xf>
    <xf numFmtId="2" fontId="54" fillId="0" borderId="16" xfId="53" applyNumberFormat="1" applyFont="1" applyBorder="1" applyAlignment="1" quotePrefix="1">
      <alignment horizontal="left" vertical="center" wrapText="1"/>
      <protection/>
    </xf>
    <xf numFmtId="2" fontId="54" fillId="0" borderId="16" xfId="52" applyNumberFormat="1" applyFont="1" applyBorder="1" applyAlignment="1" quotePrefix="1">
      <alignment horizontal="left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6" xfId="0" applyNumberFormat="1" applyFont="1" applyBorder="1" applyAlignment="1" quotePrefix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3" fillId="0" borderId="16" xfId="56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23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10" fillId="0" borderId="23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3" fillId="12" borderId="16" xfId="0" applyNumberFormat="1" applyFont="1" applyFill="1" applyBorder="1" applyAlignment="1">
      <alignment horizontal="right" vertical="center"/>
    </xf>
    <xf numFmtId="2" fontId="3" fillId="34" borderId="16" xfId="0" applyNumberFormat="1" applyFont="1" applyFill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14" fillId="0" borderId="16" xfId="0" applyNumberFormat="1" applyFont="1" applyBorder="1" applyAlignment="1">
      <alignment horizontal="right" vertical="center"/>
    </xf>
    <xf numFmtId="2" fontId="14" fillId="0" borderId="23" xfId="0" applyNumberFormat="1" applyFont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/>
    </xf>
    <xf numFmtId="2" fontId="14" fillId="0" borderId="27" xfId="0" applyNumberFormat="1" applyFont="1" applyBorder="1" applyAlignment="1">
      <alignment horizontal="right" vertical="center"/>
    </xf>
    <xf numFmtId="2" fontId="14" fillId="0" borderId="28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2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 wrapText="1"/>
    </xf>
    <xf numFmtId="2" fontId="54" fillId="0" borderId="16" xfId="55" applyNumberFormat="1" applyFont="1" applyBorder="1" applyAlignment="1" quotePrefix="1">
      <alignment horizontal="left" vertical="center" wrapText="1"/>
      <protection/>
    </xf>
    <xf numFmtId="2" fontId="54" fillId="0" borderId="16" xfId="52" applyNumberFormat="1" applyFont="1" applyBorder="1">
      <alignment/>
      <protection/>
    </xf>
    <xf numFmtId="2" fontId="14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zoomScalePageLayoutView="0" workbookViewId="0" topLeftCell="A1">
      <pane ySplit="11" topLeftCell="A52" activePane="bottomLeft" state="frozen"/>
      <selection pane="topLeft" activeCell="A1" sqref="A1"/>
      <selection pane="bottomLeft" activeCell="L1" sqref="L1:N1"/>
    </sheetView>
  </sheetViews>
  <sheetFormatPr defaultColWidth="9.140625" defaultRowHeight="12.75"/>
  <cols>
    <col min="1" max="1" width="9.7109375" style="0" customWidth="1"/>
    <col min="2" max="2" width="43.140625" style="0" customWidth="1"/>
    <col min="3" max="3" width="13.421875" style="0" customWidth="1"/>
    <col min="4" max="5" width="14.140625" style="0" customWidth="1"/>
    <col min="6" max="6" width="12.7109375" style="0" customWidth="1"/>
    <col min="7" max="7" width="13.00390625" style="13" customWidth="1"/>
    <col min="8" max="8" width="12.8515625" style="13" customWidth="1"/>
    <col min="9" max="9" width="12.00390625" style="13" customWidth="1"/>
    <col min="10" max="10" width="12.57421875" style="13" customWidth="1"/>
    <col min="11" max="11" width="11.8515625" style="0" customWidth="1"/>
    <col min="12" max="13" width="12.57421875" style="0" customWidth="1"/>
    <col min="14" max="14" width="10.140625" style="0" customWidth="1"/>
    <col min="15" max="15" width="9.57421875" style="0" customWidth="1"/>
    <col min="16" max="16" width="9.140625" style="0" customWidth="1"/>
    <col min="18" max="18" width="9.8515625" style="0" customWidth="1"/>
  </cols>
  <sheetData>
    <row r="1" spans="12:16" ht="71.25" customHeight="1">
      <c r="L1" s="115" t="s">
        <v>72</v>
      </c>
      <c r="M1" s="115"/>
      <c r="N1" s="115"/>
      <c r="O1" s="114"/>
      <c r="P1" s="114"/>
    </row>
    <row r="2" spans="12:16" ht="18.75" customHeight="1">
      <c r="L2" s="112"/>
      <c r="M2" s="112"/>
      <c r="N2" s="112"/>
      <c r="O2" s="112"/>
      <c r="P2" s="112"/>
    </row>
    <row r="3" spans="1:15" ht="25.5">
      <c r="A3" s="131" t="s">
        <v>71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2:15" ht="19.5" thickBot="1">
      <c r="B4" s="2"/>
      <c r="C4" s="2"/>
      <c r="D4" s="2"/>
      <c r="E4" s="2"/>
      <c r="F4" s="2"/>
      <c r="G4" s="11"/>
      <c r="H4" s="11"/>
      <c r="I4" s="11"/>
      <c r="J4" s="11"/>
      <c r="K4" s="2"/>
      <c r="L4" s="2"/>
      <c r="M4" s="2"/>
      <c r="N4" s="2"/>
      <c r="O4" s="2" t="s">
        <v>7</v>
      </c>
    </row>
    <row r="5" spans="1:16" ht="17.25" customHeight="1" thickBot="1">
      <c r="A5" s="134" t="s">
        <v>66</v>
      </c>
      <c r="B5" s="137" t="s">
        <v>8</v>
      </c>
      <c r="C5" s="126" t="s">
        <v>40</v>
      </c>
      <c r="D5" s="126" t="s">
        <v>38</v>
      </c>
      <c r="E5" s="126" t="s">
        <v>39</v>
      </c>
      <c r="F5" s="126" t="s">
        <v>13</v>
      </c>
      <c r="G5" s="128" t="s">
        <v>9</v>
      </c>
      <c r="H5" s="119" t="s">
        <v>42</v>
      </c>
      <c r="I5" s="123" t="s">
        <v>43</v>
      </c>
      <c r="J5" s="123"/>
      <c r="K5" s="119" t="s">
        <v>44</v>
      </c>
      <c r="L5" s="122" t="s">
        <v>43</v>
      </c>
      <c r="M5" s="123"/>
      <c r="N5" s="119" t="s">
        <v>10</v>
      </c>
      <c r="O5" s="132" t="s">
        <v>11</v>
      </c>
      <c r="P5" s="119" t="s">
        <v>20</v>
      </c>
    </row>
    <row r="6" spans="1:16" ht="13.5" customHeight="1" thickBot="1">
      <c r="A6" s="135"/>
      <c r="B6" s="138"/>
      <c r="C6" s="127"/>
      <c r="D6" s="127"/>
      <c r="E6" s="127"/>
      <c r="F6" s="127"/>
      <c r="G6" s="129"/>
      <c r="H6" s="120"/>
      <c r="I6" s="124" t="s">
        <v>45</v>
      </c>
      <c r="J6" s="140" t="s">
        <v>46</v>
      </c>
      <c r="K6" s="120"/>
      <c r="L6" s="119" t="s">
        <v>47</v>
      </c>
      <c r="M6" s="16" t="s">
        <v>48</v>
      </c>
      <c r="N6" s="120"/>
      <c r="O6" s="133"/>
      <c r="P6" s="120"/>
    </row>
    <row r="7" spans="1:16" ht="13.5" customHeight="1">
      <c r="A7" s="135"/>
      <c r="B7" s="138"/>
      <c r="C7" s="127"/>
      <c r="D7" s="127"/>
      <c r="E7" s="127"/>
      <c r="F7" s="127"/>
      <c r="G7" s="129"/>
      <c r="H7" s="120"/>
      <c r="I7" s="125"/>
      <c r="J7" s="141"/>
      <c r="K7" s="120"/>
      <c r="L7" s="120"/>
      <c r="M7" s="116" t="s">
        <v>49</v>
      </c>
      <c r="N7" s="120"/>
      <c r="O7" s="133"/>
      <c r="P7" s="120"/>
    </row>
    <row r="8" spans="1:16" ht="13.5" customHeight="1">
      <c r="A8" s="135"/>
      <c r="B8" s="138"/>
      <c r="C8" s="127"/>
      <c r="D8" s="127"/>
      <c r="E8" s="127"/>
      <c r="F8" s="127"/>
      <c r="G8" s="129"/>
      <c r="H8" s="120"/>
      <c r="I8" s="125"/>
      <c r="J8" s="141"/>
      <c r="K8" s="120"/>
      <c r="L8" s="120"/>
      <c r="M8" s="117"/>
      <c r="N8" s="120"/>
      <c r="O8" s="133"/>
      <c r="P8" s="120"/>
    </row>
    <row r="9" spans="1:16" ht="13.5" customHeight="1">
      <c r="A9" s="135"/>
      <c r="B9" s="138"/>
      <c r="C9" s="127"/>
      <c r="D9" s="127"/>
      <c r="E9" s="127"/>
      <c r="F9" s="127"/>
      <c r="G9" s="129"/>
      <c r="H9" s="120"/>
      <c r="I9" s="125"/>
      <c r="J9" s="141"/>
      <c r="K9" s="120"/>
      <c r="L9" s="120"/>
      <c r="M9" s="117"/>
      <c r="N9" s="120"/>
      <c r="O9" s="133"/>
      <c r="P9" s="120"/>
    </row>
    <row r="10" spans="1:16" ht="76.5" customHeight="1" thickBot="1">
      <c r="A10" s="136"/>
      <c r="B10" s="139"/>
      <c r="C10" s="127"/>
      <c r="D10" s="127"/>
      <c r="E10" s="127"/>
      <c r="F10" s="130"/>
      <c r="G10" s="129"/>
      <c r="H10" s="121"/>
      <c r="I10" s="125"/>
      <c r="J10" s="141"/>
      <c r="K10" s="121"/>
      <c r="L10" s="121"/>
      <c r="M10" s="118"/>
      <c r="N10" s="121"/>
      <c r="O10" s="133"/>
      <c r="P10" s="121"/>
    </row>
    <row r="11" spans="1:16" ht="13.5" customHeight="1" thickBot="1">
      <c r="A11" s="4">
        <v>1</v>
      </c>
      <c r="B11" s="5">
        <v>2</v>
      </c>
      <c r="C11" s="6">
        <v>3</v>
      </c>
      <c r="D11" s="7">
        <v>4</v>
      </c>
      <c r="E11" s="7">
        <v>5</v>
      </c>
      <c r="F11" s="7">
        <v>6</v>
      </c>
      <c r="G11" s="12">
        <v>7</v>
      </c>
      <c r="H11" s="12">
        <v>8</v>
      </c>
      <c r="I11" s="12">
        <v>9</v>
      </c>
      <c r="J11" s="12">
        <v>10</v>
      </c>
      <c r="K11" s="7">
        <v>11</v>
      </c>
      <c r="L11" s="6">
        <v>12</v>
      </c>
      <c r="M11" s="7">
        <v>13</v>
      </c>
      <c r="N11" s="7">
        <v>14</v>
      </c>
      <c r="O11" s="3">
        <v>15</v>
      </c>
      <c r="P11" s="8">
        <v>16</v>
      </c>
    </row>
    <row r="12" spans="1:16" s="1" customFormat="1" ht="21" customHeight="1">
      <c r="A12" s="28" t="s">
        <v>15</v>
      </c>
      <c r="B12" s="45" t="s">
        <v>16</v>
      </c>
      <c r="C12" s="60">
        <f>C13+C14</f>
        <v>40000</v>
      </c>
      <c r="D12" s="60">
        <f aca="true" t="shared" si="0" ref="D12:M12">D13+D14</f>
        <v>235933</v>
      </c>
      <c r="E12" s="60">
        <f t="shared" si="0"/>
        <v>235933</v>
      </c>
      <c r="F12" s="60">
        <f t="shared" si="0"/>
        <v>195933</v>
      </c>
      <c r="G12" s="60">
        <f t="shared" si="0"/>
        <v>150698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146828</v>
      </c>
      <c r="L12" s="60">
        <f t="shared" si="0"/>
        <v>146828</v>
      </c>
      <c r="M12" s="60">
        <f t="shared" si="0"/>
        <v>0</v>
      </c>
      <c r="N12" s="79">
        <f>IF(C12=0,0,G12/C12*100)</f>
        <v>376.745</v>
      </c>
      <c r="O12" s="79">
        <f>IF(E12=0,0,G12/E12*100)</f>
        <v>63.87321824416253</v>
      </c>
      <c r="P12" s="79">
        <f aca="true" t="shared" si="1" ref="P12:P17">IF(F12=0,0,G12/F12*100)</f>
        <v>76.9130263916747</v>
      </c>
    </row>
    <row r="13" spans="1:16" s="15" customFormat="1" ht="94.5" customHeight="1">
      <c r="A13" s="29" t="s">
        <v>22</v>
      </c>
      <c r="B13" s="46" t="s">
        <v>21</v>
      </c>
      <c r="C13" s="61">
        <v>40000</v>
      </c>
      <c r="D13" s="61">
        <v>225933</v>
      </c>
      <c r="E13" s="62">
        <v>225933</v>
      </c>
      <c r="F13" s="63">
        <v>185933</v>
      </c>
      <c r="G13" s="64">
        <v>142799</v>
      </c>
      <c r="H13" s="65"/>
      <c r="I13" s="65"/>
      <c r="J13" s="65"/>
      <c r="K13" s="64">
        <v>138929</v>
      </c>
      <c r="L13" s="64">
        <v>138929</v>
      </c>
      <c r="M13" s="67"/>
      <c r="N13" s="79">
        <f aca="true" t="shared" si="2" ref="N13:N58">IF(C13=0,0,G13/C13*100)</f>
        <v>356.9975</v>
      </c>
      <c r="O13" s="79">
        <f aca="true" t="shared" si="3" ref="O13:O58">IF(E13=0,0,G13/E13*100)</f>
        <v>63.20413573935636</v>
      </c>
      <c r="P13" s="79">
        <f t="shared" si="1"/>
        <v>76.80132090591772</v>
      </c>
    </row>
    <row r="14" spans="1:16" s="1" customFormat="1" ht="47.25" customHeight="1">
      <c r="A14" s="29" t="s">
        <v>23</v>
      </c>
      <c r="B14" s="47" t="s">
        <v>24</v>
      </c>
      <c r="C14" s="64"/>
      <c r="D14" s="64">
        <v>10000</v>
      </c>
      <c r="E14" s="68">
        <v>10000</v>
      </c>
      <c r="F14" s="65">
        <v>10000</v>
      </c>
      <c r="G14" s="64">
        <v>7899</v>
      </c>
      <c r="H14" s="69"/>
      <c r="I14" s="69"/>
      <c r="J14" s="69"/>
      <c r="K14" s="70">
        <v>7899</v>
      </c>
      <c r="L14" s="71">
        <v>7899</v>
      </c>
      <c r="M14" s="71"/>
      <c r="N14" s="79">
        <f t="shared" si="2"/>
        <v>0</v>
      </c>
      <c r="O14" s="79">
        <f t="shared" si="3"/>
        <v>78.99000000000001</v>
      </c>
      <c r="P14" s="79">
        <f t="shared" si="1"/>
        <v>78.99000000000001</v>
      </c>
    </row>
    <row r="15" spans="1:16" s="1" customFormat="1" ht="24.75" customHeight="1">
      <c r="A15" s="30">
        <v>1000</v>
      </c>
      <c r="B15" s="48" t="s">
        <v>17</v>
      </c>
      <c r="C15" s="72">
        <f>C16+C17+C20+C21+C19</f>
        <v>473010</v>
      </c>
      <c r="D15" s="72">
        <f aca="true" t="shared" si="4" ref="D15:M15">D16+D17+D20+D21+D19</f>
        <v>1944707.27</v>
      </c>
      <c r="E15" s="72">
        <f t="shared" si="4"/>
        <v>2435247.4699999997</v>
      </c>
      <c r="F15" s="72">
        <f t="shared" si="4"/>
        <v>1383497.27</v>
      </c>
      <c r="G15" s="72">
        <f t="shared" si="4"/>
        <v>1248017.4100000001</v>
      </c>
      <c r="H15" s="72">
        <f t="shared" si="4"/>
        <v>824529.41</v>
      </c>
      <c r="I15" s="72">
        <f t="shared" si="4"/>
        <v>0</v>
      </c>
      <c r="J15" s="72">
        <f t="shared" si="4"/>
        <v>0</v>
      </c>
      <c r="K15" s="72">
        <f t="shared" si="4"/>
        <v>423488</v>
      </c>
      <c r="L15" s="72">
        <f t="shared" si="4"/>
        <v>384038</v>
      </c>
      <c r="M15" s="72">
        <f t="shared" si="4"/>
        <v>168900.27</v>
      </c>
      <c r="N15" s="79">
        <f t="shared" si="2"/>
        <v>263.8458827508932</v>
      </c>
      <c r="O15" s="79">
        <f t="shared" si="3"/>
        <v>51.248073363155996</v>
      </c>
      <c r="P15" s="79">
        <f t="shared" si="1"/>
        <v>90.20743568218246</v>
      </c>
    </row>
    <row r="16" spans="1:16" ht="17.25" customHeight="1">
      <c r="A16" s="31">
        <v>1010</v>
      </c>
      <c r="B16" s="49" t="s">
        <v>25</v>
      </c>
      <c r="C16" s="64">
        <v>229910</v>
      </c>
      <c r="D16" s="64">
        <v>237410</v>
      </c>
      <c r="E16" s="64">
        <v>237742.31</v>
      </c>
      <c r="F16" s="65">
        <v>7500</v>
      </c>
      <c r="G16" s="64">
        <v>177224.28</v>
      </c>
      <c r="H16" s="64">
        <v>169724.28</v>
      </c>
      <c r="I16" s="65"/>
      <c r="J16" s="65"/>
      <c r="K16" s="70">
        <v>7500</v>
      </c>
      <c r="L16" s="71">
        <v>7500</v>
      </c>
      <c r="M16" s="71">
        <v>7500</v>
      </c>
      <c r="N16" s="79">
        <f t="shared" si="2"/>
        <v>77.08419816449916</v>
      </c>
      <c r="O16" s="79">
        <f t="shared" si="3"/>
        <v>74.54469505238677</v>
      </c>
      <c r="P16" s="79">
        <f t="shared" si="1"/>
        <v>2362.9904</v>
      </c>
    </row>
    <row r="17" spans="1:16" ht="78.75" customHeight="1">
      <c r="A17" s="31">
        <v>1020</v>
      </c>
      <c r="B17" s="49" t="s">
        <v>26</v>
      </c>
      <c r="C17" s="64">
        <v>203100</v>
      </c>
      <c r="D17" s="64">
        <v>1462667.27</v>
      </c>
      <c r="E17" s="64">
        <v>1952875.16</v>
      </c>
      <c r="F17" s="65">
        <v>1171367.27</v>
      </c>
      <c r="G17" s="64">
        <v>883476.3</v>
      </c>
      <c r="H17" s="65">
        <v>640980.08</v>
      </c>
      <c r="I17" s="65"/>
      <c r="J17" s="65"/>
      <c r="K17" s="70">
        <v>242496.22</v>
      </c>
      <c r="L17" s="71">
        <v>203046.22</v>
      </c>
      <c r="M17" s="71">
        <v>161400.27</v>
      </c>
      <c r="N17" s="79">
        <f t="shared" si="2"/>
        <v>434.9957163958641</v>
      </c>
      <c r="O17" s="79">
        <f t="shared" si="3"/>
        <v>45.23977354497151</v>
      </c>
      <c r="P17" s="79">
        <f t="shared" si="1"/>
        <v>75.42265544093614</v>
      </c>
    </row>
    <row r="18" spans="1:16" s="14" customFormat="1" ht="34.5" customHeight="1" hidden="1">
      <c r="A18" s="32">
        <v>1090</v>
      </c>
      <c r="B18" s="50" t="s">
        <v>27</v>
      </c>
      <c r="C18" s="73"/>
      <c r="D18" s="73"/>
      <c r="E18" s="74"/>
      <c r="F18" s="75"/>
      <c r="G18" s="64"/>
      <c r="H18" s="65"/>
      <c r="I18" s="65"/>
      <c r="J18" s="65"/>
      <c r="K18" s="76"/>
      <c r="L18" s="75"/>
      <c r="M18" s="75"/>
      <c r="N18" s="79">
        <f>IF(C18=0,0,G18/C18*100)</f>
        <v>0</v>
      </c>
      <c r="O18" s="79">
        <f>IF(E18=0,0,G18/E18*100)</f>
        <v>0</v>
      </c>
      <c r="P18" s="79">
        <v>1</v>
      </c>
    </row>
    <row r="19" spans="1:16" s="14" customFormat="1" ht="48.75" customHeight="1">
      <c r="A19" s="103">
        <v>1090</v>
      </c>
      <c r="B19" s="102" t="s">
        <v>27</v>
      </c>
      <c r="C19" s="64"/>
      <c r="D19" s="64">
        <v>177980</v>
      </c>
      <c r="E19" s="68">
        <v>177980</v>
      </c>
      <c r="F19" s="65">
        <v>177980</v>
      </c>
      <c r="G19" s="64">
        <v>146841.78</v>
      </c>
      <c r="H19" s="65"/>
      <c r="I19" s="65"/>
      <c r="J19" s="65"/>
      <c r="K19" s="64">
        <v>146841.78</v>
      </c>
      <c r="L19" s="64">
        <v>146841.78</v>
      </c>
      <c r="M19" s="65"/>
      <c r="N19" s="79">
        <f>IF(C19=0,0,G19/C19*100)</f>
        <v>0</v>
      </c>
      <c r="O19" s="79">
        <f>IF(E19=0,0,G19/E19*100)</f>
        <v>82.50465220811327</v>
      </c>
      <c r="P19" s="79">
        <f aca="true" t="shared" si="5" ref="P19:P24">IF(F19=0,0,G19/F19*100)</f>
        <v>82.50465220811327</v>
      </c>
    </row>
    <row r="20" spans="1:16" ht="66" customHeight="1">
      <c r="A20" s="33">
        <v>1100</v>
      </c>
      <c r="B20" s="46" t="s">
        <v>28</v>
      </c>
      <c r="C20" s="64">
        <v>40000</v>
      </c>
      <c r="D20" s="64">
        <v>40000</v>
      </c>
      <c r="E20" s="68">
        <v>40000</v>
      </c>
      <c r="F20" s="65"/>
      <c r="G20" s="64">
        <v>13825.05</v>
      </c>
      <c r="H20" s="64">
        <v>13825.05</v>
      </c>
      <c r="I20" s="65"/>
      <c r="J20" s="65"/>
      <c r="K20" s="70"/>
      <c r="L20" s="71"/>
      <c r="M20" s="71"/>
      <c r="N20" s="79">
        <f t="shared" si="2"/>
        <v>34.562625</v>
      </c>
      <c r="O20" s="79">
        <f t="shared" si="3"/>
        <v>34.562625</v>
      </c>
      <c r="P20" s="79">
        <f t="shared" si="5"/>
        <v>0</v>
      </c>
    </row>
    <row r="21" spans="1:16" ht="33.75" customHeight="1">
      <c r="A21" s="33">
        <v>1161</v>
      </c>
      <c r="B21" s="46" t="s">
        <v>29</v>
      </c>
      <c r="C21" s="64"/>
      <c r="D21" s="64">
        <v>26650</v>
      </c>
      <c r="E21" s="64">
        <v>26650</v>
      </c>
      <c r="F21" s="64">
        <v>26650</v>
      </c>
      <c r="G21" s="64">
        <v>26650</v>
      </c>
      <c r="H21" s="64"/>
      <c r="I21" s="64"/>
      <c r="J21" s="64"/>
      <c r="K21" s="64">
        <v>26650</v>
      </c>
      <c r="L21" s="64">
        <v>26650</v>
      </c>
      <c r="M21" s="64"/>
      <c r="N21" s="79">
        <f t="shared" si="2"/>
        <v>0</v>
      </c>
      <c r="O21" s="79">
        <f t="shared" si="3"/>
        <v>100</v>
      </c>
      <c r="P21" s="79">
        <f t="shared" si="5"/>
        <v>100</v>
      </c>
    </row>
    <row r="22" spans="1:16" s="1" customFormat="1" ht="35.25" customHeight="1">
      <c r="A22" s="34">
        <v>3000</v>
      </c>
      <c r="B22" s="51" t="s">
        <v>18</v>
      </c>
      <c r="C22" s="60">
        <f>C24+C23</f>
        <v>0</v>
      </c>
      <c r="D22" s="60">
        <f aca="true" t="shared" si="6" ref="D22:M22">D24+D23</f>
        <v>0</v>
      </c>
      <c r="E22" s="60">
        <f t="shared" si="6"/>
        <v>118628.17000000001</v>
      </c>
      <c r="F22" s="60">
        <f t="shared" si="6"/>
        <v>0</v>
      </c>
      <c r="G22" s="60">
        <f t="shared" si="6"/>
        <v>117147.15</v>
      </c>
      <c r="H22" s="60">
        <f t="shared" si="6"/>
        <v>117147.15</v>
      </c>
      <c r="I22" s="60">
        <f t="shared" si="6"/>
        <v>77032.89</v>
      </c>
      <c r="J22" s="60">
        <f t="shared" si="6"/>
        <v>0</v>
      </c>
      <c r="K22" s="60">
        <f t="shared" si="6"/>
        <v>0</v>
      </c>
      <c r="L22" s="60">
        <f t="shared" si="6"/>
        <v>0</v>
      </c>
      <c r="M22" s="60">
        <f t="shared" si="6"/>
        <v>0</v>
      </c>
      <c r="N22" s="79">
        <f t="shared" si="2"/>
        <v>0</v>
      </c>
      <c r="O22" s="79">
        <f t="shared" si="3"/>
        <v>98.75154442658939</v>
      </c>
      <c r="P22" s="79">
        <f t="shared" si="5"/>
        <v>0</v>
      </c>
    </row>
    <row r="23" spans="1:16" s="1" customFormat="1" ht="35.25" customHeight="1">
      <c r="A23" s="33">
        <v>3121</v>
      </c>
      <c r="B23" s="23" t="s">
        <v>62</v>
      </c>
      <c r="C23" s="64"/>
      <c r="D23" s="64"/>
      <c r="E23" s="64">
        <v>23167.04</v>
      </c>
      <c r="F23" s="64"/>
      <c r="G23" s="64">
        <v>23167.04</v>
      </c>
      <c r="H23" s="64">
        <v>23167.04</v>
      </c>
      <c r="I23" s="60"/>
      <c r="J23" s="60"/>
      <c r="K23" s="60"/>
      <c r="L23" s="60"/>
      <c r="M23" s="60"/>
      <c r="N23" s="79">
        <f>IF(C23=0,0,G23/C23*100)</f>
        <v>0</v>
      </c>
      <c r="O23" s="79">
        <f>IF(E23=0,0,G23/E23*100)</f>
        <v>100</v>
      </c>
      <c r="P23" s="79">
        <f t="shared" si="5"/>
        <v>0</v>
      </c>
    </row>
    <row r="24" spans="1:16" s="1" customFormat="1" ht="36" customHeight="1">
      <c r="A24" s="33">
        <v>3210</v>
      </c>
      <c r="B24" s="108" t="s">
        <v>69</v>
      </c>
      <c r="C24" s="64"/>
      <c r="D24" s="64"/>
      <c r="E24" s="64">
        <v>95461.13</v>
      </c>
      <c r="F24" s="64"/>
      <c r="G24" s="64">
        <v>93980.11</v>
      </c>
      <c r="H24" s="64">
        <v>93980.11</v>
      </c>
      <c r="I24" s="64">
        <v>77032.89</v>
      </c>
      <c r="J24" s="64"/>
      <c r="K24" s="64"/>
      <c r="L24" s="64"/>
      <c r="M24" s="64"/>
      <c r="N24" s="79">
        <f t="shared" si="2"/>
        <v>0</v>
      </c>
      <c r="O24" s="79">
        <f t="shared" si="3"/>
        <v>98.44856225774825</v>
      </c>
      <c r="P24" s="79">
        <f t="shared" si="5"/>
        <v>0</v>
      </c>
    </row>
    <row r="25" spans="1:16" s="1" customFormat="1" ht="22.5" customHeight="1">
      <c r="A25" s="34">
        <v>4000</v>
      </c>
      <c r="B25" s="51" t="s">
        <v>19</v>
      </c>
      <c r="C25" s="60">
        <f>C27</f>
        <v>30000</v>
      </c>
      <c r="D25" s="60">
        <f aca="true" t="shared" si="7" ref="D25:M25">D27</f>
        <v>30000</v>
      </c>
      <c r="E25" s="60">
        <f t="shared" si="7"/>
        <v>49970</v>
      </c>
      <c r="F25" s="60">
        <f t="shared" si="7"/>
        <v>0</v>
      </c>
      <c r="G25" s="60">
        <f t="shared" si="7"/>
        <v>30566.8</v>
      </c>
      <c r="H25" s="60">
        <f t="shared" si="7"/>
        <v>30566.8</v>
      </c>
      <c r="I25" s="60">
        <f t="shared" si="7"/>
        <v>0</v>
      </c>
      <c r="J25" s="60">
        <f t="shared" si="7"/>
        <v>0</v>
      </c>
      <c r="K25" s="60">
        <f t="shared" si="7"/>
        <v>0</v>
      </c>
      <c r="L25" s="60">
        <f t="shared" si="7"/>
        <v>0</v>
      </c>
      <c r="M25" s="60">
        <f t="shared" si="7"/>
        <v>0</v>
      </c>
      <c r="N25" s="79">
        <f t="shared" si="2"/>
        <v>101.88933333333333</v>
      </c>
      <c r="O25" s="79">
        <f t="shared" si="3"/>
        <v>61.17030218130879</v>
      </c>
      <c r="P25" s="79">
        <f aca="true" t="shared" si="8" ref="P25:P48">IF(F25=0,0,G25/F25*100)</f>
        <v>0</v>
      </c>
    </row>
    <row r="26" spans="1:16" s="1" customFormat="1" ht="30.75" customHeight="1" hidden="1">
      <c r="A26" s="33">
        <v>4040</v>
      </c>
      <c r="B26" s="46" t="s">
        <v>30</v>
      </c>
      <c r="C26" s="60"/>
      <c r="D26" s="60"/>
      <c r="E26" s="77"/>
      <c r="F26" s="69"/>
      <c r="G26" s="64">
        <f>H26+K26</f>
        <v>0</v>
      </c>
      <c r="H26" s="65"/>
      <c r="I26" s="65"/>
      <c r="J26" s="65"/>
      <c r="K26" s="78"/>
      <c r="L26" s="79"/>
      <c r="M26" s="79"/>
      <c r="N26" s="79">
        <f t="shared" si="2"/>
        <v>0</v>
      </c>
      <c r="O26" s="79">
        <f t="shared" si="3"/>
        <v>0</v>
      </c>
      <c r="P26" s="79">
        <f t="shared" si="8"/>
        <v>0</v>
      </c>
    </row>
    <row r="27" spans="1:16" s="9" customFormat="1" ht="48" customHeight="1">
      <c r="A27" s="33">
        <v>4060</v>
      </c>
      <c r="B27" s="46" t="s">
        <v>31</v>
      </c>
      <c r="C27" s="61">
        <v>30000</v>
      </c>
      <c r="D27" s="61">
        <v>30000</v>
      </c>
      <c r="E27" s="62">
        <v>49970</v>
      </c>
      <c r="F27" s="63"/>
      <c r="G27" s="64">
        <v>30566.8</v>
      </c>
      <c r="H27" s="64">
        <v>30566.8</v>
      </c>
      <c r="I27" s="65"/>
      <c r="J27" s="65"/>
      <c r="K27" s="66"/>
      <c r="L27" s="67"/>
      <c r="M27" s="67"/>
      <c r="N27" s="79">
        <f t="shared" si="2"/>
        <v>101.88933333333333</v>
      </c>
      <c r="O27" s="79">
        <f t="shared" si="3"/>
        <v>61.17030218130879</v>
      </c>
      <c r="P27" s="79">
        <f t="shared" si="8"/>
        <v>0</v>
      </c>
    </row>
    <row r="28" spans="1:16" s="10" customFormat="1" ht="19.5" customHeight="1">
      <c r="A28" s="34">
        <v>6000</v>
      </c>
      <c r="B28" s="51" t="s">
        <v>32</v>
      </c>
      <c r="C28" s="60">
        <f>C29+C31+C32+C30</f>
        <v>379555</v>
      </c>
      <c r="D28" s="60">
        <f aca="true" t="shared" si="9" ref="D28:M28">D29+D31+D32+D30</f>
        <v>544555</v>
      </c>
      <c r="E28" s="60">
        <f t="shared" si="9"/>
        <v>544555</v>
      </c>
      <c r="F28" s="60">
        <f t="shared" si="9"/>
        <v>165000</v>
      </c>
      <c r="G28" s="60">
        <f t="shared" si="9"/>
        <v>312366.55</v>
      </c>
      <c r="H28" s="60">
        <f t="shared" si="9"/>
        <v>200165.55</v>
      </c>
      <c r="I28" s="60">
        <f t="shared" si="9"/>
        <v>49550.09</v>
      </c>
      <c r="J28" s="60">
        <f t="shared" si="9"/>
        <v>139714.44</v>
      </c>
      <c r="K28" s="60">
        <f t="shared" si="9"/>
        <v>112201</v>
      </c>
      <c r="L28" s="60">
        <f t="shared" si="9"/>
        <v>112201</v>
      </c>
      <c r="M28" s="60">
        <f t="shared" si="9"/>
        <v>35000</v>
      </c>
      <c r="N28" s="79">
        <f t="shared" si="2"/>
        <v>82.2980990897235</v>
      </c>
      <c r="O28" s="79">
        <f t="shared" si="3"/>
        <v>57.36180000183636</v>
      </c>
      <c r="P28" s="79">
        <f t="shared" si="8"/>
        <v>189.3130606060606</v>
      </c>
    </row>
    <row r="29" spans="1:16" s="1" customFormat="1" ht="52.5" customHeight="1">
      <c r="A29" s="33">
        <v>6012</v>
      </c>
      <c r="B29" s="22" t="s">
        <v>54</v>
      </c>
      <c r="C29" s="80">
        <v>379555</v>
      </c>
      <c r="D29" s="80">
        <v>379555</v>
      </c>
      <c r="E29" s="81">
        <v>379555</v>
      </c>
      <c r="F29" s="82"/>
      <c r="G29" s="80">
        <v>200165.55</v>
      </c>
      <c r="H29" s="82">
        <v>200165.55</v>
      </c>
      <c r="I29" s="82">
        <v>49550.09</v>
      </c>
      <c r="J29" s="82">
        <v>139714.44</v>
      </c>
      <c r="K29" s="83"/>
      <c r="L29" s="84"/>
      <c r="M29" s="84"/>
      <c r="N29" s="100">
        <f t="shared" si="2"/>
        <v>52.73690242520846</v>
      </c>
      <c r="O29" s="100">
        <f t="shared" si="3"/>
        <v>52.73690242520846</v>
      </c>
      <c r="P29" s="79">
        <f t="shared" si="8"/>
        <v>0</v>
      </c>
    </row>
    <row r="30" spans="1:16" s="1" customFormat="1" ht="22.5" customHeight="1">
      <c r="A30" s="33">
        <v>6030</v>
      </c>
      <c r="B30" s="22" t="s">
        <v>67</v>
      </c>
      <c r="C30" s="65"/>
      <c r="D30" s="65">
        <v>35000</v>
      </c>
      <c r="E30" s="65">
        <v>35000</v>
      </c>
      <c r="F30" s="82">
        <v>35000</v>
      </c>
      <c r="G30" s="80">
        <v>35000</v>
      </c>
      <c r="H30" s="82"/>
      <c r="I30" s="82"/>
      <c r="J30" s="82"/>
      <c r="K30" s="80">
        <v>35000</v>
      </c>
      <c r="L30" s="80">
        <v>35000</v>
      </c>
      <c r="M30" s="80">
        <v>35000</v>
      </c>
      <c r="N30" s="100">
        <f>IF(C30=0,0,G30/C30*100)</f>
        <v>0</v>
      </c>
      <c r="O30" s="100">
        <f>IF(E30=0,0,G30/E30*100)</f>
        <v>100</v>
      </c>
      <c r="P30" s="79">
        <f t="shared" si="8"/>
        <v>100</v>
      </c>
    </row>
    <row r="31" spans="1:16" s="1" customFormat="1" ht="68.25" customHeight="1">
      <c r="A31" s="33">
        <v>6050</v>
      </c>
      <c r="B31" s="44" t="s">
        <v>55</v>
      </c>
      <c r="C31" s="65"/>
      <c r="D31" s="65">
        <v>50000</v>
      </c>
      <c r="E31" s="65">
        <v>50000</v>
      </c>
      <c r="F31" s="65">
        <v>50000</v>
      </c>
      <c r="G31" s="80"/>
      <c r="H31" s="65"/>
      <c r="I31" s="65"/>
      <c r="J31" s="65"/>
      <c r="K31" s="65"/>
      <c r="L31" s="65"/>
      <c r="M31" s="65"/>
      <c r="N31" s="100">
        <f t="shared" si="2"/>
        <v>0</v>
      </c>
      <c r="O31" s="100">
        <f t="shared" si="3"/>
        <v>0</v>
      </c>
      <c r="P31" s="79">
        <f t="shared" si="8"/>
        <v>0</v>
      </c>
    </row>
    <row r="32" spans="1:16" s="1" customFormat="1" ht="96.75" customHeight="1">
      <c r="A32" s="35">
        <v>6083</v>
      </c>
      <c r="B32" s="52" t="s">
        <v>50</v>
      </c>
      <c r="C32" s="65"/>
      <c r="D32" s="65">
        <v>80000</v>
      </c>
      <c r="E32" s="65">
        <v>80000</v>
      </c>
      <c r="F32" s="65">
        <v>80000</v>
      </c>
      <c r="G32" s="80">
        <v>77201</v>
      </c>
      <c r="H32" s="65"/>
      <c r="I32" s="65"/>
      <c r="J32" s="65"/>
      <c r="K32" s="65">
        <v>77201</v>
      </c>
      <c r="L32" s="71">
        <v>77201</v>
      </c>
      <c r="M32" s="71"/>
      <c r="N32" s="100">
        <f t="shared" si="2"/>
        <v>0</v>
      </c>
      <c r="O32" s="100">
        <f t="shared" si="3"/>
        <v>96.50125</v>
      </c>
      <c r="P32" s="79">
        <f t="shared" si="8"/>
        <v>96.50125</v>
      </c>
    </row>
    <row r="33" spans="1:16" ht="15.75">
      <c r="A33" s="36">
        <v>7000</v>
      </c>
      <c r="B33" s="53" t="s">
        <v>33</v>
      </c>
      <c r="C33" s="69">
        <f>C34+C35+C37+C38+C39+C40+C36</f>
        <v>25000</v>
      </c>
      <c r="D33" s="69">
        <f aca="true" t="shared" si="10" ref="D33:M33">D34+D35+D37+D38+D39+D40+D36</f>
        <v>10470573.56</v>
      </c>
      <c r="E33" s="69">
        <f t="shared" si="10"/>
        <v>10470573.56</v>
      </c>
      <c r="F33" s="69">
        <f t="shared" si="10"/>
        <v>8944973.56</v>
      </c>
      <c r="G33" s="69">
        <f t="shared" si="10"/>
        <v>2868512.0300000003</v>
      </c>
      <c r="H33" s="69">
        <f t="shared" si="10"/>
        <v>81733.41</v>
      </c>
      <c r="I33" s="69">
        <f t="shared" si="10"/>
        <v>0</v>
      </c>
      <c r="J33" s="69">
        <f t="shared" si="10"/>
        <v>0</v>
      </c>
      <c r="K33" s="69">
        <f t="shared" si="10"/>
        <v>2786778.62</v>
      </c>
      <c r="L33" s="69">
        <f t="shared" si="10"/>
        <v>2786778.62</v>
      </c>
      <c r="M33" s="69">
        <f t="shared" si="10"/>
        <v>1628350.94</v>
      </c>
      <c r="N33" s="79">
        <f t="shared" si="2"/>
        <v>11474.048120000001</v>
      </c>
      <c r="O33" s="79">
        <f t="shared" si="3"/>
        <v>27.39593980752283</v>
      </c>
      <c r="P33" s="79">
        <f t="shared" si="8"/>
        <v>32.068423799790416</v>
      </c>
    </row>
    <row r="34" spans="1:16" ht="15.75">
      <c r="A34" s="35">
        <v>7130</v>
      </c>
      <c r="B34" s="44" t="s">
        <v>57</v>
      </c>
      <c r="C34" s="65"/>
      <c r="D34" s="65">
        <v>44101.56</v>
      </c>
      <c r="E34" s="65">
        <v>44101.56</v>
      </c>
      <c r="F34" s="65">
        <v>44101.56</v>
      </c>
      <c r="G34" s="65"/>
      <c r="H34" s="65"/>
      <c r="I34" s="65"/>
      <c r="J34" s="65"/>
      <c r="K34" s="65"/>
      <c r="L34" s="65"/>
      <c r="M34" s="65"/>
      <c r="N34" s="79">
        <f t="shared" si="2"/>
        <v>0</v>
      </c>
      <c r="O34" s="79">
        <f t="shared" si="3"/>
        <v>0</v>
      </c>
      <c r="P34" s="79">
        <f t="shared" si="8"/>
        <v>0</v>
      </c>
    </row>
    <row r="35" spans="1:16" ht="47.25">
      <c r="A35" s="35">
        <v>7350</v>
      </c>
      <c r="B35" s="22" t="s">
        <v>58</v>
      </c>
      <c r="C35" s="65"/>
      <c r="D35" s="65">
        <v>500000</v>
      </c>
      <c r="E35" s="65">
        <v>500000</v>
      </c>
      <c r="F35" s="65">
        <v>500000</v>
      </c>
      <c r="G35" s="64">
        <v>170025.2</v>
      </c>
      <c r="H35" s="65"/>
      <c r="I35" s="65"/>
      <c r="J35" s="65"/>
      <c r="K35" s="70">
        <v>170025.2</v>
      </c>
      <c r="L35" s="71">
        <v>170025.2</v>
      </c>
      <c r="M35" s="71"/>
      <c r="N35" s="79">
        <f t="shared" si="2"/>
        <v>0</v>
      </c>
      <c r="O35" s="79">
        <f t="shared" si="3"/>
        <v>34.00504</v>
      </c>
      <c r="P35" s="79">
        <f t="shared" si="8"/>
        <v>34.00504</v>
      </c>
    </row>
    <row r="36" spans="1:16" ht="48.75" customHeight="1">
      <c r="A36" s="35">
        <v>7362</v>
      </c>
      <c r="B36" s="22" t="s">
        <v>68</v>
      </c>
      <c r="C36" s="65"/>
      <c r="D36" s="65">
        <v>4849762</v>
      </c>
      <c r="E36" s="65">
        <v>4849762</v>
      </c>
      <c r="F36" s="65">
        <v>3349162</v>
      </c>
      <c r="G36" s="107">
        <v>582936.47</v>
      </c>
      <c r="H36" s="65"/>
      <c r="I36" s="65"/>
      <c r="J36" s="65"/>
      <c r="K36" s="65">
        <v>582936.47</v>
      </c>
      <c r="L36" s="107">
        <v>582936.47</v>
      </c>
      <c r="M36" s="71">
        <v>582935.87</v>
      </c>
      <c r="N36" s="79">
        <f t="shared" si="2"/>
        <v>0</v>
      </c>
      <c r="O36" s="79">
        <f t="shared" si="3"/>
        <v>12.01989850223578</v>
      </c>
      <c r="P36" s="79">
        <f t="shared" si="8"/>
        <v>17.405442615197472</v>
      </c>
    </row>
    <row r="37" spans="1:16" ht="51" customHeight="1">
      <c r="A37" s="35">
        <v>7363</v>
      </c>
      <c r="B37" s="22" t="s">
        <v>41</v>
      </c>
      <c r="C37" s="65"/>
      <c r="D37" s="65">
        <v>4975210</v>
      </c>
      <c r="E37" s="65">
        <v>4975210</v>
      </c>
      <c r="F37" s="65">
        <v>4975210</v>
      </c>
      <c r="G37" s="65">
        <v>2032616.95</v>
      </c>
      <c r="H37" s="65"/>
      <c r="I37" s="65"/>
      <c r="J37" s="65"/>
      <c r="K37" s="65">
        <v>2032616.95</v>
      </c>
      <c r="L37" s="65">
        <v>2032616.95</v>
      </c>
      <c r="M37" s="65">
        <v>1045415.07</v>
      </c>
      <c r="N37" s="79">
        <f t="shared" si="2"/>
        <v>0</v>
      </c>
      <c r="O37" s="79">
        <f t="shared" si="3"/>
        <v>40.85489758221261</v>
      </c>
      <c r="P37" s="79">
        <f t="shared" si="8"/>
        <v>40.85489758221261</v>
      </c>
    </row>
    <row r="38" spans="1:16" ht="47.25" customHeight="1">
      <c r="A38" s="35">
        <v>7461</v>
      </c>
      <c r="B38" s="22" t="s">
        <v>59</v>
      </c>
      <c r="C38" s="75"/>
      <c r="D38" s="65">
        <v>71500</v>
      </c>
      <c r="E38" s="65">
        <v>71500</v>
      </c>
      <c r="F38" s="82">
        <v>71500</v>
      </c>
      <c r="G38" s="64">
        <v>71500</v>
      </c>
      <c r="H38" s="65">
        <v>71500</v>
      </c>
      <c r="I38" s="65"/>
      <c r="J38" s="65"/>
      <c r="K38" s="70"/>
      <c r="L38" s="71"/>
      <c r="M38" s="71"/>
      <c r="N38" s="79">
        <f t="shared" si="2"/>
        <v>0</v>
      </c>
      <c r="O38" s="79">
        <f t="shared" si="3"/>
        <v>100</v>
      </c>
      <c r="P38" s="79">
        <f t="shared" si="8"/>
        <v>100</v>
      </c>
    </row>
    <row r="39" spans="1:16" ht="35.25" customHeight="1">
      <c r="A39" s="35">
        <v>7621</v>
      </c>
      <c r="B39" s="22" t="s">
        <v>60</v>
      </c>
      <c r="C39" s="65">
        <v>25000</v>
      </c>
      <c r="D39" s="65">
        <v>25000</v>
      </c>
      <c r="E39" s="65">
        <v>25000</v>
      </c>
      <c r="F39" s="82"/>
      <c r="G39" s="64">
        <v>10233.41</v>
      </c>
      <c r="H39" s="65">
        <v>10233.41</v>
      </c>
      <c r="I39" s="65"/>
      <c r="J39" s="65"/>
      <c r="K39" s="70"/>
      <c r="L39" s="71"/>
      <c r="M39" s="71"/>
      <c r="N39" s="79">
        <f t="shared" si="2"/>
        <v>40.93364</v>
      </c>
      <c r="O39" s="79">
        <f t="shared" si="3"/>
        <v>40.93364</v>
      </c>
      <c r="P39" s="79">
        <f t="shared" si="8"/>
        <v>0</v>
      </c>
    </row>
    <row r="40" spans="1:16" ht="84" customHeight="1">
      <c r="A40" s="33">
        <v>7660</v>
      </c>
      <c r="B40" s="22" t="s">
        <v>61</v>
      </c>
      <c r="C40" s="65"/>
      <c r="D40" s="65">
        <v>5000</v>
      </c>
      <c r="E40" s="65">
        <v>5000</v>
      </c>
      <c r="F40" s="65">
        <v>5000</v>
      </c>
      <c r="G40" s="65">
        <v>1200</v>
      </c>
      <c r="H40" s="65"/>
      <c r="I40" s="65"/>
      <c r="J40" s="65"/>
      <c r="K40" s="65">
        <v>1200</v>
      </c>
      <c r="L40" s="65">
        <v>1200</v>
      </c>
      <c r="M40" s="65"/>
      <c r="N40" s="79">
        <f t="shared" si="2"/>
        <v>0</v>
      </c>
      <c r="O40" s="79">
        <f t="shared" si="3"/>
        <v>24</v>
      </c>
      <c r="P40" s="79">
        <f t="shared" si="8"/>
        <v>24</v>
      </c>
    </row>
    <row r="41" spans="1:16" ht="15.75">
      <c r="A41" s="37">
        <v>8000</v>
      </c>
      <c r="B41" s="54" t="s">
        <v>34</v>
      </c>
      <c r="C41" s="86">
        <f>C44</f>
        <v>55400</v>
      </c>
      <c r="D41" s="86">
        <f aca="true" t="shared" si="11" ref="D41:M41">D44</f>
        <v>156760</v>
      </c>
      <c r="E41" s="86">
        <f t="shared" si="11"/>
        <v>156760</v>
      </c>
      <c r="F41" s="86">
        <f t="shared" si="11"/>
        <v>148560</v>
      </c>
      <c r="G41" s="86">
        <f t="shared" si="11"/>
        <v>60555.22</v>
      </c>
      <c r="H41" s="86">
        <f t="shared" si="11"/>
        <v>60555.22</v>
      </c>
      <c r="I41" s="86">
        <f t="shared" si="11"/>
        <v>0</v>
      </c>
      <c r="J41" s="86">
        <f t="shared" si="11"/>
        <v>0</v>
      </c>
      <c r="K41" s="86">
        <f t="shared" si="11"/>
        <v>0</v>
      </c>
      <c r="L41" s="86">
        <f t="shared" si="11"/>
        <v>0</v>
      </c>
      <c r="M41" s="86">
        <f t="shared" si="11"/>
        <v>0</v>
      </c>
      <c r="N41" s="79">
        <f t="shared" si="2"/>
        <v>109.3054512635379</v>
      </c>
      <c r="O41" s="79">
        <f t="shared" si="3"/>
        <v>38.62925491196734</v>
      </c>
      <c r="P41" s="79">
        <f t="shared" si="8"/>
        <v>40.761456650511576</v>
      </c>
    </row>
    <row r="42" spans="1:16" ht="47.25" hidden="1">
      <c r="A42" s="33">
        <v>8100</v>
      </c>
      <c r="B42" s="46" t="s">
        <v>35</v>
      </c>
      <c r="C42" s="71">
        <f>C43</f>
        <v>0</v>
      </c>
      <c r="D42" s="71">
        <f aca="true" t="shared" si="12" ref="D42:M42">D43</f>
        <v>0</v>
      </c>
      <c r="E42" s="71">
        <f t="shared" si="12"/>
        <v>0</v>
      </c>
      <c r="F42" s="71">
        <f t="shared" si="12"/>
        <v>0</v>
      </c>
      <c r="G42" s="71">
        <f t="shared" si="12"/>
        <v>0</v>
      </c>
      <c r="H42" s="71">
        <f t="shared" si="12"/>
        <v>0</v>
      </c>
      <c r="I42" s="71">
        <f t="shared" si="12"/>
        <v>0</v>
      </c>
      <c r="J42" s="71">
        <f t="shared" si="12"/>
        <v>0</v>
      </c>
      <c r="K42" s="71">
        <f t="shared" si="12"/>
        <v>0</v>
      </c>
      <c r="L42" s="71">
        <f t="shared" si="12"/>
        <v>0</v>
      </c>
      <c r="M42" s="71">
        <f t="shared" si="12"/>
        <v>0</v>
      </c>
      <c r="N42" s="79">
        <f t="shared" si="2"/>
        <v>0</v>
      </c>
      <c r="O42" s="79">
        <f t="shared" si="3"/>
        <v>0</v>
      </c>
      <c r="P42" s="79">
        <f t="shared" si="8"/>
        <v>0</v>
      </c>
    </row>
    <row r="43" spans="1:16" ht="47.25" hidden="1">
      <c r="A43" s="38">
        <v>8110</v>
      </c>
      <c r="B43" s="55" t="s">
        <v>36</v>
      </c>
      <c r="C43" s="85"/>
      <c r="D43" s="85"/>
      <c r="E43" s="85"/>
      <c r="F43" s="85"/>
      <c r="G43" s="73">
        <f>H43+K43</f>
        <v>0</v>
      </c>
      <c r="H43" s="75"/>
      <c r="I43" s="75"/>
      <c r="J43" s="75"/>
      <c r="K43" s="87"/>
      <c r="L43" s="85"/>
      <c r="M43" s="85"/>
      <c r="N43" s="79">
        <f t="shared" si="2"/>
        <v>0</v>
      </c>
      <c r="O43" s="79">
        <f t="shared" si="3"/>
        <v>0</v>
      </c>
      <c r="P43" s="79">
        <f t="shared" si="8"/>
        <v>0</v>
      </c>
    </row>
    <row r="44" spans="1:16" ht="37.5" customHeight="1">
      <c r="A44" s="21">
        <v>8311</v>
      </c>
      <c r="B44" s="22" t="s">
        <v>56</v>
      </c>
      <c r="C44" s="71">
        <v>55400</v>
      </c>
      <c r="D44" s="71">
        <v>156760</v>
      </c>
      <c r="E44" s="71">
        <v>156760</v>
      </c>
      <c r="F44" s="71">
        <v>148560</v>
      </c>
      <c r="G44" s="64">
        <v>60555.22</v>
      </c>
      <c r="H44" s="64">
        <v>60555.22</v>
      </c>
      <c r="I44" s="65"/>
      <c r="J44" s="65"/>
      <c r="K44" s="88"/>
      <c r="L44" s="71"/>
      <c r="M44" s="71"/>
      <c r="N44" s="79">
        <f t="shared" si="2"/>
        <v>109.3054512635379</v>
      </c>
      <c r="O44" s="79">
        <f t="shared" si="3"/>
        <v>38.62925491196734</v>
      </c>
      <c r="P44" s="79">
        <f t="shared" si="8"/>
        <v>40.761456650511576</v>
      </c>
    </row>
    <row r="45" spans="1:16" ht="37.5" customHeight="1">
      <c r="A45" s="39">
        <v>900201</v>
      </c>
      <c r="B45" s="56" t="s">
        <v>37</v>
      </c>
      <c r="C45" s="89">
        <f aca="true" t="shared" si="13" ref="C45:M45">C12+C15+C22+C25+C28+C33+C41</f>
        <v>1002965</v>
      </c>
      <c r="D45" s="89">
        <f t="shared" si="13"/>
        <v>13382528.83</v>
      </c>
      <c r="E45" s="89">
        <f t="shared" si="13"/>
        <v>14011667.2</v>
      </c>
      <c r="F45" s="89">
        <f t="shared" si="13"/>
        <v>10837963.83</v>
      </c>
      <c r="G45" s="89">
        <f t="shared" si="13"/>
        <v>4787863.16</v>
      </c>
      <c r="H45" s="89">
        <f t="shared" si="13"/>
        <v>1314697.54</v>
      </c>
      <c r="I45" s="89">
        <f t="shared" si="13"/>
        <v>126582.98</v>
      </c>
      <c r="J45" s="89">
        <f t="shared" si="13"/>
        <v>139714.44</v>
      </c>
      <c r="K45" s="89">
        <f t="shared" si="13"/>
        <v>3469295.62</v>
      </c>
      <c r="L45" s="89">
        <f t="shared" si="13"/>
        <v>3429845.62</v>
      </c>
      <c r="M45" s="89">
        <f t="shared" si="13"/>
        <v>1832251.21</v>
      </c>
      <c r="N45" s="89">
        <f t="shared" si="2"/>
        <v>477.3709112481493</v>
      </c>
      <c r="O45" s="89">
        <f t="shared" si="3"/>
        <v>34.17054581484779</v>
      </c>
      <c r="P45" s="89">
        <f t="shared" si="8"/>
        <v>44.1767774380919</v>
      </c>
    </row>
    <row r="46" spans="1:16" ht="15.75">
      <c r="A46" s="24">
        <v>9000</v>
      </c>
      <c r="B46" s="25" t="s">
        <v>63</v>
      </c>
      <c r="C46" s="90">
        <f>C47</f>
        <v>0</v>
      </c>
      <c r="D46" s="90">
        <f aca="true" t="shared" si="14" ref="D46:M46">D47</f>
        <v>38952</v>
      </c>
      <c r="E46" s="90">
        <f t="shared" si="14"/>
        <v>0</v>
      </c>
      <c r="F46" s="90">
        <f t="shared" si="14"/>
        <v>38952</v>
      </c>
      <c r="G46" s="90">
        <f t="shared" si="14"/>
        <v>38952</v>
      </c>
      <c r="H46" s="90">
        <f t="shared" si="14"/>
        <v>0</v>
      </c>
      <c r="I46" s="90">
        <f t="shared" si="14"/>
        <v>0</v>
      </c>
      <c r="J46" s="90">
        <f t="shared" si="14"/>
        <v>0</v>
      </c>
      <c r="K46" s="90">
        <f t="shared" si="14"/>
        <v>38952</v>
      </c>
      <c r="L46" s="90">
        <f t="shared" si="14"/>
        <v>38952</v>
      </c>
      <c r="M46" s="90">
        <f t="shared" si="14"/>
        <v>0</v>
      </c>
      <c r="N46" s="79">
        <f t="shared" si="2"/>
        <v>0</v>
      </c>
      <c r="O46" s="79">
        <f aca="true" t="shared" si="15" ref="O46:O54">IF(D46=0,0,H46/D46*100)</f>
        <v>0</v>
      </c>
      <c r="P46" s="79">
        <f t="shared" si="8"/>
        <v>100</v>
      </c>
    </row>
    <row r="47" spans="1:16" ht="24.75" customHeight="1">
      <c r="A47" s="40">
        <v>9770</v>
      </c>
      <c r="B47" s="44" t="s">
        <v>64</v>
      </c>
      <c r="C47" s="90"/>
      <c r="D47" s="104">
        <v>38952</v>
      </c>
      <c r="E47" s="104"/>
      <c r="F47" s="104">
        <v>38952</v>
      </c>
      <c r="G47" s="105">
        <v>38952</v>
      </c>
      <c r="H47" s="104"/>
      <c r="I47" s="104"/>
      <c r="J47" s="104"/>
      <c r="K47" s="106">
        <v>38952</v>
      </c>
      <c r="L47" s="104">
        <v>38952</v>
      </c>
      <c r="M47" s="90"/>
      <c r="N47" s="79">
        <f>IF(C47=0,0,G47/C47*100)</f>
        <v>0</v>
      </c>
      <c r="O47" s="79">
        <f t="shared" si="15"/>
        <v>0</v>
      </c>
      <c r="P47" s="79">
        <f t="shared" si="8"/>
        <v>100</v>
      </c>
    </row>
    <row r="48" spans="1:16" ht="31.5">
      <c r="A48" s="26">
        <v>900203</v>
      </c>
      <c r="B48" s="27" t="s">
        <v>65</v>
      </c>
      <c r="C48" s="89">
        <f>C45+C46</f>
        <v>1002965</v>
      </c>
      <c r="D48" s="89">
        <f aca="true" t="shared" si="16" ref="D48:M48">D45+D46</f>
        <v>13421480.83</v>
      </c>
      <c r="E48" s="89">
        <f t="shared" si="16"/>
        <v>14011667.2</v>
      </c>
      <c r="F48" s="89">
        <f t="shared" si="16"/>
        <v>10876915.83</v>
      </c>
      <c r="G48" s="89">
        <f t="shared" si="16"/>
        <v>4826815.16</v>
      </c>
      <c r="H48" s="89">
        <f t="shared" si="16"/>
        <v>1314697.54</v>
      </c>
      <c r="I48" s="89">
        <f t="shared" si="16"/>
        <v>126582.98</v>
      </c>
      <c r="J48" s="89">
        <f t="shared" si="16"/>
        <v>139714.44</v>
      </c>
      <c r="K48" s="89">
        <f t="shared" si="16"/>
        <v>3508247.62</v>
      </c>
      <c r="L48" s="89">
        <f t="shared" si="16"/>
        <v>3468797.62</v>
      </c>
      <c r="M48" s="89">
        <f t="shared" si="16"/>
        <v>1832251.21</v>
      </c>
      <c r="N48" s="89">
        <f t="shared" si="2"/>
        <v>481.2545961224968</v>
      </c>
      <c r="O48" s="89">
        <f t="shared" si="15"/>
        <v>9.795473067780703</v>
      </c>
      <c r="P48" s="89">
        <f t="shared" si="8"/>
        <v>44.37668945352131</v>
      </c>
    </row>
    <row r="49" spans="1:16" ht="15.75">
      <c r="A49" s="34" t="s">
        <v>2</v>
      </c>
      <c r="B49" s="51" t="s">
        <v>1</v>
      </c>
      <c r="C49" s="93"/>
      <c r="D49" s="93"/>
      <c r="E49" s="93"/>
      <c r="F49" s="93"/>
      <c r="G49" s="77" t="s">
        <v>2</v>
      </c>
      <c r="H49" s="69"/>
      <c r="I49" s="69"/>
      <c r="J49" s="69"/>
      <c r="K49" s="94"/>
      <c r="L49" s="93"/>
      <c r="M49" s="93"/>
      <c r="N49" s="79">
        <f t="shared" si="2"/>
        <v>0</v>
      </c>
      <c r="O49" s="79">
        <f t="shared" si="15"/>
        <v>0</v>
      </c>
      <c r="P49" s="79">
        <f aca="true" t="shared" si="17" ref="P49:P54">IF(E49=0,0,I49/E49*100)</f>
        <v>0</v>
      </c>
    </row>
    <row r="50" spans="1:16" ht="31.5" hidden="1">
      <c r="A50" s="33">
        <v>8106</v>
      </c>
      <c r="B50" s="57" t="s">
        <v>0</v>
      </c>
      <c r="C50" s="93"/>
      <c r="D50" s="93"/>
      <c r="E50" s="93"/>
      <c r="F50" s="93"/>
      <c r="G50" s="77">
        <f>K50+L50+M50</f>
        <v>0</v>
      </c>
      <c r="H50" s="69"/>
      <c r="I50" s="69"/>
      <c r="J50" s="69"/>
      <c r="K50" s="94"/>
      <c r="L50" s="93"/>
      <c r="M50" s="93"/>
      <c r="N50" s="79">
        <f>IF(C50=0,0,G50/C50*100)</f>
        <v>0</v>
      </c>
      <c r="O50" s="79">
        <f t="shared" si="15"/>
        <v>0</v>
      </c>
      <c r="P50" s="79">
        <f t="shared" si="17"/>
        <v>0</v>
      </c>
    </row>
    <row r="51" spans="1:16" ht="47.25" hidden="1">
      <c r="A51" s="41">
        <v>8107</v>
      </c>
      <c r="B51" s="58" t="s">
        <v>14</v>
      </c>
      <c r="C51" s="95"/>
      <c r="D51" s="95"/>
      <c r="E51" s="96"/>
      <c r="F51" s="95"/>
      <c r="G51" s="91">
        <f>K51+L51+M51</f>
        <v>0</v>
      </c>
      <c r="H51" s="92"/>
      <c r="I51" s="92"/>
      <c r="J51" s="92"/>
      <c r="K51" s="97"/>
      <c r="L51" s="95"/>
      <c r="M51" s="95"/>
      <c r="N51" s="79">
        <f>IF(C51=0,0,G51/C51*100)</f>
        <v>0</v>
      </c>
      <c r="O51" s="79">
        <f t="shared" si="15"/>
        <v>0</v>
      </c>
      <c r="P51" s="79">
        <f t="shared" si="17"/>
        <v>0</v>
      </c>
    </row>
    <row r="52" spans="1:16" ht="50.25" customHeight="1">
      <c r="A52" s="19">
        <v>8831</v>
      </c>
      <c r="B52" s="20" t="s">
        <v>53</v>
      </c>
      <c r="C52" s="109">
        <v>10745</v>
      </c>
      <c r="D52" s="109">
        <v>10745</v>
      </c>
      <c r="E52" s="109">
        <v>10745</v>
      </c>
      <c r="F52" s="109">
        <v>8345</v>
      </c>
      <c r="G52" s="111">
        <v>5685</v>
      </c>
      <c r="H52" s="69"/>
      <c r="I52" s="69"/>
      <c r="J52" s="69"/>
      <c r="K52" s="93"/>
      <c r="L52" s="93"/>
      <c r="M52" s="93"/>
      <c r="N52" s="79">
        <f>IF(C52=0,0,G52/C52*100)</f>
        <v>52.90832945556072</v>
      </c>
      <c r="O52" s="79">
        <f t="shared" si="15"/>
        <v>0</v>
      </c>
      <c r="P52" s="79">
        <f t="shared" si="17"/>
        <v>0</v>
      </c>
    </row>
    <row r="53" spans="1:16" ht="49.5" customHeight="1">
      <c r="A53" s="41">
        <v>8832</v>
      </c>
      <c r="B53" s="20" t="s">
        <v>52</v>
      </c>
      <c r="C53" s="109">
        <v>-10745</v>
      </c>
      <c r="D53" s="109">
        <v>-10745</v>
      </c>
      <c r="E53" s="71"/>
      <c r="F53" s="109">
        <v>-8345</v>
      </c>
      <c r="G53" s="111">
        <v>-19887.05</v>
      </c>
      <c r="H53" s="111"/>
      <c r="I53" s="111"/>
      <c r="J53" s="111"/>
      <c r="K53" s="110"/>
      <c r="L53" s="110"/>
      <c r="M53" s="110"/>
      <c r="N53" s="79">
        <f>IF(C53=0,0,G53/C53*100)</f>
        <v>185.0818985574686</v>
      </c>
      <c r="O53" s="79">
        <f t="shared" si="15"/>
        <v>0</v>
      </c>
      <c r="P53" s="79">
        <f t="shared" si="17"/>
        <v>0</v>
      </c>
    </row>
    <row r="54" spans="1:16" s="1" customFormat="1" ht="15.75">
      <c r="A54" s="42"/>
      <c r="B54" s="59" t="s">
        <v>51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79">
        <f>IF(C54=0,0,G54/C54*100)</f>
        <v>0</v>
      </c>
      <c r="O54" s="79">
        <f t="shared" si="15"/>
        <v>0</v>
      </c>
      <c r="P54" s="79">
        <f t="shared" si="17"/>
        <v>0</v>
      </c>
    </row>
    <row r="55" spans="1:16" ht="31.5">
      <c r="A55" s="42">
        <v>600000</v>
      </c>
      <c r="B55" s="59" t="s">
        <v>5</v>
      </c>
      <c r="C55" s="79">
        <f>C56-C57+C58+C59</f>
        <v>0</v>
      </c>
      <c r="D55" s="79">
        <f>D56-D57+D58+D59</f>
        <v>12418515.83</v>
      </c>
      <c r="E55" s="79">
        <f>E56-E57+E58+E59</f>
        <v>0</v>
      </c>
      <c r="F55" s="79">
        <f>F56-F57+F58+F59</f>
        <v>0</v>
      </c>
      <c r="G55" s="79">
        <f>G56-G57+G58+G59</f>
        <v>3325629.78</v>
      </c>
      <c r="H55" s="69"/>
      <c r="I55" s="69"/>
      <c r="J55" s="69"/>
      <c r="K55" s="101"/>
      <c r="L55" s="79"/>
      <c r="M55" s="79"/>
      <c r="N55" s="79">
        <v>0</v>
      </c>
      <c r="O55" s="79">
        <v>0</v>
      </c>
      <c r="P55" s="79">
        <v>0</v>
      </c>
    </row>
    <row r="56" spans="1:16" ht="31.5">
      <c r="A56" s="43">
        <v>602100</v>
      </c>
      <c r="B56" s="58" t="s">
        <v>4</v>
      </c>
      <c r="C56" s="93"/>
      <c r="D56" s="71">
        <v>2404706.56</v>
      </c>
      <c r="E56" s="99"/>
      <c r="F56" s="93"/>
      <c r="G56" s="68">
        <v>3018789.39</v>
      </c>
      <c r="H56" s="69"/>
      <c r="I56" s="69"/>
      <c r="J56" s="69"/>
      <c r="K56" s="94"/>
      <c r="L56" s="93"/>
      <c r="M56" s="93"/>
      <c r="N56" s="79">
        <f t="shared" si="2"/>
        <v>0</v>
      </c>
      <c r="O56" s="79">
        <v>0</v>
      </c>
      <c r="P56" s="79">
        <f>IF(F56=0,0,G56/F56*100)</f>
        <v>0</v>
      </c>
    </row>
    <row r="57" spans="1:16" ht="15.75">
      <c r="A57" s="43">
        <v>602200</v>
      </c>
      <c r="B57" s="58" t="s">
        <v>6</v>
      </c>
      <c r="C57" s="93"/>
      <c r="D57" s="93"/>
      <c r="E57" s="99"/>
      <c r="F57" s="93"/>
      <c r="G57" s="68">
        <v>6946829.63</v>
      </c>
      <c r="H57" s="69"/>
      <c r="I57" s="69"/>
      <c r="J57" s="69"/>
      <c r="K57" s="94"/>
      <c r="L57" s="93"/>
      <c r="M57" s="93"/>
      <c r="N57" s="79">
        <f t="shared" si="2"/>
        <v>0</v>
      </c>
      <c r="O57" s="79">
        <f t="shared" si="3"/>
        <v>0</v>
      </c>
      <c r="P57" s="79">
        <f>IF(F57=0,0,G57/F57*100)</f>
        <v>0</v>
      </c>
    </row>
    <row r="58" spans="1:16" ht="15.75">
      <c r="A58" s="43">
        <v>602300</v>
      </c>
      <c r="B58" s="58" t="s">
        <v>12</v>
      </c>
      <c r="C58" s="93"/>
      <c r="D58" s="93"/>
      <c r="E58" s="99"/>
      <c r="F58" s="93"/>
      <c r="G58" s="68">
        <v>-38952</v>
      </c>
      <c r="H58" s="69"/>
      <c r="I58" s="69"/>
      <c r="J58" s="69"/>
      <c r="K58" s="94"/>
      <c r="L58" s="93"/>
      <c r="M58" s="93"/>
      <c r="N58" s="79">
        <f t="shared" si="2"/>
        <v>0</v>
      </c>
      <c r="O58" s="79">
        <f t="shared" si="3"/>
        <v>0</v>
      </c>
      <c r="P58" s="79">
        <f>IF(F58=0,0,G58/F58*100)</f>
        <v>0</v>
      </c>
    </row>
    <row r="59" spans="1:16" ht="47.25">
      <c r="A59" s="43">
        <v>602400</v>
      </c>
      <c r="B59" s="58" t="s">
        <v>3</v>
      </c>
      <c r="C59" s="93"/>
      <c r="D59" s="71">
        <v>10013809.27</v>
      </c>
      <c r="E59" s="99"/>
      <c r="F59" s="93"/>
      <c r="G59" s="68">
        <v>7292622.02</v>
      </c>
      <c r="H59" s="69"/>
      <c r="I59" s="69"/>
      <c r="J59" s="69"/>
      <c r="K59" s="94"/>
      <c r="L59" s="93"/>
      <c r="M59" s="93"/>
      <c r="N59" s="79">
        <v>0</v>
      </c>
      <c r="O59" s="79">
        <v>0</v>
      </c>
      <c r="P59" s="79">
        <v>0</v>
      </c>
    </row>
    <row r="61" spans="2:10" s="17" customFormat="1" ht="18.75">
      <c r="B61" s="113" t="s">
        <v>70</v>
      </c>
      <c r="C61" s="113"/>
      <c r="D61" s="113"/>
      <c r="E61" s="113"/>
      <c r="F61" s="113"/>
      <c r="G61" s="113"/>
      <c r="H61" s="113"/>
      <c r="I61" s="113"/>
      <c r="J61" s="18"/>
    </row>
  </sheetData>
  <sheetProtection/>
  <mergeCells count="20">
    <mergeCell ref="I5:J5"/>
    <mergeCell ref="P5:P10"/>
    <mergeCell ref="A3:O3"/>
    <mergeCell ref="N5:N10"/>
    <mergeCell ref="O5:O10"/>
    <mergeCell ref="L6:L10"/>
    <mergeCell ref="A5:A10"/>
    <mergeCell ref="B5:B10"/>
    <mergeCell ref="C5:C10"/>
    <mergeCell ref="J6:J10"/>
    <mergeCell ref="L1:N1"/>
    <mergeCell ref="M7:M10"/>
    <mergeCell ref="K5:K10"/>
    <mergeCell ref="L5:M5"/>
    <mergeCell ref="I6:I10"/>
    <mergeCell ref="D5:D10"/>
    <mergeCell ref="G5:G10"/>
    <mergeCell ref="F5:F10"/>
    <mergeCell ref="E5:E10"/>
    <mergeCell ref="H5:H10"/>
  </mergeCells>
  <printOptions/>
  <pageMargins left="0.1968503937007874" right="0.2362204724409449" top="0.83" bottom="0.5118110236220472" header="0.75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2019-08-01T13:52:01Z</cp:lastPrinted>
  <dcterms:modified xsi:type="dcterms:W3CDTF">2019-10-17T08:05:58Z</dcterms:modified>
  <cp:category/>
  <cp:version/>
  <cp:contentType/>
  <cp:contentStatus/>
</cp:coreProperties>
</file>