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025" activeTab="0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  <sheet name="Dod8  " sheetId="8" r:id="rId8"/>
  </sheets>
  <definedNames>
    <definedName name="_xlnm.Print_Area" localSheetId="4">'dod5'!$A$1:$AC$29</definedName>
    <definedName name="_xlnm.Print_Area" localSheetId="5">'dod6'!$A$1:$I$114</definedName>
    <definedName name="_xlnm.Print_Area" localSheetId="6">'dod7  '!$A$1:$J$34</definedName>
  </definedNames>
  <calcPr fullCalcOnLoad="1"/>
</workbook>
</file>

<file path=xl/sharedStrings.xml><?xml version="1.0" encoding="utf-8"?>
<sst xmlns="http://schemas.openxmlformats.org/spreadsheetml/2006/main" count="900" uniqueCount="465">
  <si>
    <t>Додаток 1</t>
  </si>
  <si>
    <t>Код</t>
  </si>
  <si>
    <t>Всього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</si>
  <si>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</si>
  <si>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</si>
  <si>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</si>
  <si>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</si>
  <si>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</si>
  <si>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</si>
  <si>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</si>
  <si>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</si>
  <si>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</si>
  <si>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</si>
  <si>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</si>
  <si>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Офіційні трансферти  </t>
  </si>
  <si>
    <t>Від органів державного управління  </t>
  </si>
  <si>
    <t>1090</t>
  </si>
  <si>
    <t>1060</t>
  </si>
  <si>
    <t>0133</t>
  </si>
  <si>
    <t>0810</t>
  </si>
  <si>
    <t>грн.</t>
  </si>
  <si>
    <t xml:space="preserve">Разом видатків   </t>
  </si>
  <si>
    <t>Тепло</t>
  </si>
  <si>
    <t xml:space="preserve">Вода та стоки </t>
  </si>
  <si>
    <t>Електроенергія</t>
  </si>
  <si>
    <t>Газ</t>
  </si>
  <si>
    <t>Вугілля (тонн)</t>
  </si>
  <si>
    <t>загальний фонд</t>
  </si>
  <si>
    <t>спеціальний фонд</t>
  </si>
  <si>
    <t xml:space="preserve"> Гкал</t>
  </si>
  <si>
    <t>м3</t>
  </si>
  <si>
    <t xml:space="preserve"> кВт/год</t>
  </si>
  <si>
    <t xml:space="preserve"> тис.м3</t>
  </si>
  <si>
    <t>тн</t>
  </si>
  <si>
    <t>ВСЬОГО по бюджетних установах:</t>
  </si>
  <si>
    <t xml:space="preserve"> </t>
  </si>
  <si>
    <t>0111</t>
  </si>
  <si>
    <t>бюджет розвитку</t>
  </si>
  <si>
    <t>з них</t>
  </si>
  <si>
    <t>Повернення інших внутрішніх кредитів</t>
  </si>
  <si>
    <t>4123</t>
  </si>
  <si>
    <t>Надання інших внутрішніх кредитів</t>
  </si>
  <si>
    <t>4113</t>
  </si>
  <si>
    <t>Разом</t>
  </si>
  <si>
    <t>Кредитування - всього</t>
  </si>
  <si>
    <t>Повернення кредитів</t>
  </si>
  <si>
    <t>Надання кредитів</t>
  </si>
  <si>
    <t>Найменування  головного розпорядника  та  ТПКВКМБ / ТКВКБМС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</si>
  <si>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</si>
  <si>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</si>
  <si>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</si>
  <si>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</si>
  <si>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</si>
  <si>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</si>
  <si>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</si>
  <si>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</si>
  <si>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Плата за надання адміністративних послуг</t>
  </si>
  <si>
    <t>0110000</t>
  </si>
  <si>
    <t>0100000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</si>
  <si>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</si>
  <si>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</si>
  <si>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</si>
  <si>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</si>
  <si>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</si>
  <si>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Плата за надання інших адміністративних послуг</t>
  </si>
  <si>
    <t>Адміністративні штрафи та інші санкції </t>
  </si>
  <si>
    <t>Інші надходження  </t>
  </si>
  <si>
    <t>Доходи від власності та підприємницької діяльності 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</si>
  <si>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</si>
  <si>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</si>
  <si>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</si>
  <si>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</si>
  <si>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</si>
  <si>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Пальне</t>
  </si>
  <si>
    <t>Акцизний податок з ввезених на митну територію України підакцизних товарів (продукції) </t>
  </si>
  <si>
    <t>Внутрішні податки на товари та послуги  </t>
  </si>
  <si>
    <t>8832</t>
  </si>
  <si>
    <t>0118832</t>
  </si>
  <si>
    <t>Надання кредиту</t>
  </si>
  <si>
    <t>8831</t>
  </si>
  <si>
    <t>0118831</t>
  </si>
  <si>
    <t>0119410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</si>
  <si>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</si>
  <si>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</si>
  <si>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Плата за оренду майна бюджетних установ  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</si>
  <si>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</si>
  <si>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</si>
  <si>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</si>
  <si>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</si>
  <si>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</si>
  <si>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Інші 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</si>
  <si>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</si>
  <si>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 </t>
  </si>
  <si>
    <t>Інші податки та збори 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</si>
  <si>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</si>
  <si>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0180</t>
  </si>
  <si>
    <t>9410</t>
  </si>
  <si>
    <t>9150</t>
  </si>
  <si>
    <t>0119150</t>
  </si>
  <si>
    <t>Підтримка діяльності готельного господарства</t>
  </si>
  <si>
    <t>0470</t>
  </si>
  <si>
    <t>7621</t>
  </si>
  <si>
    <t>0117621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</si>
  <si>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</si>
  <si>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</si>
  <si>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</si>
  <si>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</si>
  <si>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</si>
  <si>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</si>
  <si>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5011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</si>
  <si>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</si>
  <si>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</si>
  <si>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</si>
  <si>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</si>
  <si>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</si>
  <si>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</si>
  <si>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</si>
  <si>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</si>
  <si>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</si>
  <si>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комунальні послуги та енергоносії</t>
  </si>
  <si>
    <t>оплата праці</t>
  </si>
  <si>
    <t>видатки розвитку</t>
  </si>
  <si>
    <t>видатки споживання</t>
  </si>
  <si>
    <t>РАЗОМ</t>
  </si>
  <si>
    <t>РОЗПОДІЛ</t>
  </si>
  <si>
    <t>Охорона та раціональне використання природних ресурсів</t>
  </si>
  <si>
    <t>0511</t>
  </si>
  <si>
    <t>8311</t>
  </si>
  <si>
    <t>0118311</t>
  </si>
  <si>
    <t xml:space="preserve">заг/спец фонд </t>
  </si>
  <si>
    <t>Утримання центральної районної лікарні</t>
  </si>
  <si>
    <t>Утримання територіального центру</t>
  </si>
  <si>
    <t>Програма розвитку фізичної культури і спорту на 2018-2020 роки</t>
  </si>
  <si>
    <t>Програма з благоустрою Срібнянської селищної ради на 2018-2020 роки</t>
  </si>
  <si>
    <t>0113242</t>
  </si>
  <si>
    <t>Про затвердження програми соціальної підтримки учасників АТО та членів їх сімей на території Срібнянської селищної ради на 2018-2020 роки</t>
  </si>
  <si>
    <t>Програма підтримки індивідуального житлового будівництва населених пунктів Срібнянської селищної ради "Власний дім" на 2018-2020 роки</t>
  </si>
  <si>
    <t>Інші дотації з місцевого бюджету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</si>
  <si>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</si>
  <si>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</si>
  <si>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</si>
  <si>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</si>
  <si>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отг смт Срiбне</t>
  </si>
  <si>
    <t>Забезпечення діяльності інших закладів в галузі культури і мистецтва</t>
  </si>
  <si>
    <t>0829</t>
  </si>
  <si>
    <t>4081</t>
  </si>
  <si>
    <t>1014081</t>
  </si>
  <si>
    <t>1014060</t>
  </si>
  <si>
    <t>Забезпечення діяльності бібліотек</t>
  </si>
  <si>
    <t>0824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</si>
  <si>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</si>
  <si>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</si>
  <si>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</si>
  <si>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</si>
  <si>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</si>
  <si>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</si>
  <si>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</si>
  <si>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</si>
  <si>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1010160</t>
  </si>
  <si>
    <t>Відділ культури та туризму Срібнянської селищної ради</t>
  </si>
  <si>
    <t>1010000</t>
  </si>
  <si>
    <t>1000000</t>
  </si>
  <si>
    <t>0615011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</si>
  <si>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</si>
  <si>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</si>
  <si>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</si>
  <si>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</si>
  <si>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</si>
  <si>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</si>
  <si>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</si>
  <si>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</si>
  <si>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</si>
  <si>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</si>
  <si>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</si>
  <si>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</si>
  <si>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</si>
  <si>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</si>
  <si>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</si>
  <si>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0611020</t>
  </si>
  <si>
    <t>0611010</t>
  </si>
  <si>
    <t>0610160</t>
  </si>
  <si>
    <t>Відділ освіти,сім'ї,молоді та спорту Срібнянської селищної ради</t>
  </si>
  <si>
    <t>0610000</t>
  </si>
  <si>
    <t>0600000</t>
  </si>
  <si>
    <t>Реверсна дотація </t>
  </si>
  <si>
    <t>9110</t>
  </si>
  <si>
    <t>0119110</t>
  </si>
  <si>
    <t>Членські внески до асоціацій органів місцевого самоврядування</t>
  </si>
  <si>
    <t>0490</t>
  </si>
  <si>
    <t>7680</t>
  </si>
  <si>
    <t>0117680</t>
  </si>
  <si>
    <t>Організація та проведення громадських робіт</t>
  </si>
  <si>
    <t>1050</t>
  </si>
  <si>
    <t>3210</t>
  </si>
  <si>
    <t>0113210</t>
  </si>
  <si>
    <t>Срібнянська селищна рада</t>
  </si>
  <si>
    <t>Cрібнянська селищна рада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</si>
  <si>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видатки за рахунок коштів освітної субвенції)</t>
  </si>
  <si>
    <t>Державний бюджет</t>
  </si>
  <si>
    <t>Компенсація пільг по зв'язку</t>
  </si>
  <si>
    <t>Компенсація фізичним особам.які надають соц.послуги гром.похилого віку…</t>
  </si>
  <si>
    <t xml:space="preserve">Відшкодування витрат громадянам , які отримують програмний гемодіаліз </t>
  </si>
  <si>
    <t>Утримання  трудового архіву</t>
  </si>
  <si>
    <t>Утримання районної  ради</t>
  </si>
  <si>
    <t>Додаток 3</t>
  </si>
  <si>
    <t>Додаток 4</t>
  </si>
  <si>
    <t>Кредитування місцевого бюджету у 2019 році</t>
  </si>
  <si>
    <t>Додаток 5</t>
  </si>
  <si>
    <t>(грн)</t>
  </si>
  <si>
    <t xml:space="preserve">Код 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</si>
  <si>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</si>
  <si>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</si>
  <si>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 іншим бюджетам</t>
  </si>
  <si>
    <t>субвенції</t>
  </si>
  <si>
    <t>усього</t>
  </si>
  <si>
    <t>загального фонду на:</t>
  </si>
  <si>
    <t>спеціального фонду на:</t>
  </si>
  <si>
    <t>Н.М.Морохіна</t>
  </si>
  <si>
    <t>Районний бюджет Срібнянського району</t>
  </si>
  <si>
    <t>дотації :</t>
  </si>
  <si>
    <t>Забезпечення централізованих заходів з лікування хворих на цукровий та нецукровий діабет</t>
  </si>
  <si>
    <t>Реверсна дотація **</t>
  </si>
  <si>
    <t>Субвенція з місцевого бюджету на здійснення  переданих видатків у сфері охорони здоров"я за рахунок коштів медичної  субвенції **</t>
  </si>
  <si>
    <t>** Закон  України "Про Державний бюджет України на 2019 рік "</t>
  </si>
  <si>
    <t xml:space="preserve">Інші дотації з місцевого бюджету на: </t>
  </si>
  <si>
    <t>Додаток 7</t>
  </si>
  <si>
    <t>Розподіл витрат місцевого бюджету на реалізацію місцевих/регіональних програм у 2019 році</t>
  </si>
  <si>
    <t xml:space="preserve">Срібнянська селищна рада 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</si>
  <si>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2018-2020 роки</t>
  </si>
  <si>
    <t>Програма "Про підвіз здобувачів освіти  Срібнянської селищної ради (Срібнянської ОТГ)Чернігівської області на 2018-2020 роки"</t>
  </si>
  <si>
    <t>Додаток 8</t>
  </si>
  <si>
    <t>споживання енергоносіїв та комунальних послуг у фізичних обсягах у розрізі бюджетних установ, що фінансуються за рахунок місцевого  бюджету</t>
  </si>
  <si>
    <t>ЛІМІТИ  НА  2019 РІК</t>
  </si>
  <si>
    <t xml:space="preserve"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</si>
  <si>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</si>
  <si>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</si>
  <si>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</si>
  <si>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</si>
  <si>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</si>
  <si>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</si>
  <si>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</si>
  <si>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</si>
  <si>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</si>
  <si>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видатки за рахунок коштів субвенції на надання державної підтримки особам з особливими освітніми потребами )</t>
  </si>
  <si>
    <t>Програма "Турбота " на 2018-2020 роки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</si>
  <si>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</si>
  <si>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Чернігівський обласний бюджет</t>
  </si>
  <si>
    <t>субвенції загального фонду на:*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</si>
  <si>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</si>
  <si>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</si>
  <si>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</si>
  <si>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</si>
  <si>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</si>
  <si>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0114082</t>
  </si>
  <si>
    <t>4082</t>
  </si>
  <si>
    <t>Інші заходи в галузі культури і мистецтва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</si>
  <si>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</si>
  <si>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</si>
  <si>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</si>
  <si>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</si>
  <si>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</si>
  <si>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Утримання ЦССДМ</t>
  </si>
  <si>
    <t>Додаток 2</t>
  </si>
  <si>
    <t>ФІНАНСУВАННЯ
місцевого бюджету на 2019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</si>
  <si>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</si>
  <si>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</si>
  <si>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</si>
  <si>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</si>
  <si>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</si>
  <si>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</si>
  <si>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</si>
  <si>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</si>
  <si>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</si>
  <si>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X</t>
  </si>
  <si>
    <t>Загальне фінансування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</si>
  <si>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</si>
  <si>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</si>
  <si>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</si>
  <si>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</si>
  <si>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</si>
  <si>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0617363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</si>
  <si>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</si>
  <si>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</si>
  <si>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</si>
  <si>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</si>
  <si>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</si>
  <si>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7660</t>
  </si>
  <si>
    <t>0117660</t>
  </si>
  <si>
    <t>0117363</t>
  </si>
  <si>
    <t>Розроблення схем планування та забудови територій (містобудівної документації)</t>
  </si>
  <si>
    <t>0443</t>
  </si>
  <si>
    <t>7350</t>
  </si>
  <si>
    <t>0117350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</si>
  <si>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</si>
  <si>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</si>
  <si>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6083</t>
  </si>
  <si>
    <t>0116083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</si>
  <si>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</si>
  <si>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</si>
  <si>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</si>
  <si>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</si>
  <si>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(грн.)</t>
  </si>
  <si>
    <t>видатків місцевого бюджету на 2019 рік</t>
  </si>
  <si>
    <t>Виконання інвестиційних проектів в рамках здійснення заходів щодо соціально-економічного розвитку окремих територій ( за рахунок залишку  субвенції який склався на 01.01.19 )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</si>
  <si>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2018-2019 роки  "</t>
  </si>
  <si>
    <t>0116050</t>
  </si>
  <si>
    <t>0119770</t>
  </si>
  <si>
    <t>9770</t>
  </si>
  <si>
    <t>Інші субвенції з місцевого бюджету</t>
  </si>
  <si>
    <t>6050</t>
  </si>
  <si>
    <t>Попередження аварій та запобігання техногенним катастрофам у житлово-комунальному господарстві та на інших аварійних об`єктах комунальної власності</t>
  </si>
  <si>
    <t>Програма забезпечення розроблення містобудівної  документації(генеральних планів населених пунктів Срібнянської селищної ради) на 2019-2029 роки</t>
  </si>
  <si>
    <t>Рішення  11 сесії 7 скликання від 26.07.2018 р.</t>
  </si>
  <si>
    <t>Рішення  3 сесії 7 скликання від 22.12.2017 р.</t>
  </si>
  <si>
    <t>Рішення  5 сесії 7 скликання від 23.02.2018 р.</t>
  </si>
  <si>
    <t>Рішення  16 сесії  7 скликання від 21.12.2018 р.</t>
  </si>
  <si>
    <t>Рішення  3 сесії  7 скликання від 22.12.2017 р.</t>
  </si>
  <si>
    <t>Рішення  13 сесії 7 скликання від 27.09.2018 р.</t>
  </si>
  <si>
    <t>Рішення 12 сесії 7 скликання від 09.08.2018 р.</t>
  </si>
  <si>
    <t>Програма із забезпечення житлом дітей-сиріт,дітей,позбавлених батьківського піклування,та осіб з їх числа на 2019-2020 роки</t>
  </si>
  <si>
    <t xml:space="preserve">Капітальні видатки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</si>
  <si>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</si>
  <si>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Капітальні видатки (придбання житла дітям-сиротам )</t>
  </si>
  <si>
    <t>селищний бюджет</t>
  </si>
  <si>
    <t>Будівництво дитячого майданчика по вул.Кооперативна,28а,с.Савинці Срібнянського району Чернігівської області</t>
  </si>
  <si>
    <t>Будівництво дитячого майданчика по вул.Миру,46,с.Лебединці Срібнянського району Чернігівської області</t>
  </si>
  <si>
    <t>Будівництво дитячого майданчика по вул.Миру,46,с.Никонівка Срібнянського району Чернігівської області</t>
  </si>
  <si>
    <t>Будівництво дитячого майданчика по вул.Тараса Шевченка,21,с.Горобіївка, Срібнянського району, Чернігівська обл.</t>
  </si>
  <si>
    <t>Закупівля спортивно-ігрового майданчика для с.Сокиринці  Срібнянського району Чернігівської області</t>
  </si>
  <si>
    <t>Придбання архітектурно-паркової композиції із сонячними панелями для смт Срібне Срібнянського району Чернігівської області</t>
  </si>
  <si>
    <t>Будівництво спортивного майданчика по вул.Миру,51, смт Срібне,  Срібнянського району Чернігівської області</t>
  </si>
  <si>
    <t xml:space="preserve">Всього </t>
  </si>
  <si>
    <t>Код Типової класифікації видатків та кредитування місцевих бюджетів</t>
  </si>
  <si>
    <t>Найменування об"єкта відповідно до проектно-кошторисної документації</t>
  </si>
  <si>
    <t>Загальна вартість об'єкта, гривень</t>
  </si>
  <si>
    <t>Обсяг видатків бюжжету розвитку, гривень</t>
  </si>
  <si>
    <t>Строк реалізації об'єкта (рік початку і завершення)</t>
  </si>
  <si>
    <t>Рівень будівельної готовності об'єкта на кінець бюджетного періоду, %</t>
  </si>
  <si>
    <t>Розподіл коштів бюджету розвитку місцевого бюджету Срібнянської селищної ради за об'єктами у  2019 році</t>
  </si>
  <si>
    <t>Міжбюджетні трансферти  місцевого бюджету Срібнянської селищної ради  на 2019 рік</t>
  </si>
  <si>
    <t>Інша субвенція на придбання насоса для котельні районної ради</t>
  </si>
  <si>
    <t>Розробка проектно-кошторисної документації на "Капітальний ремонт системи водопостачання з відновленням асфальто-бетонного покриття по  вул.Миру смт Срібне  Чернігівської області."</t>
  </si>
  <si>
    <t>Розробка проектно-кошторисної документації на "Капітальний ремонт будівлі Сокиринської ЗОШ I-III ст." в с.Сокиринці,Чернігівської області.</t>
  </si>
  <si>
    <t xml:space="preserve"> Капітальний ремонт по влаштуванню внутрішнього туалету в будинку дитячої та юнацької творчості  смт Срібне</t>
  </si>
  <si>
    <t>в т.ч.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</si>
  <si>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</si>
  <si>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Кошти, що передаються із загального фонду бюджету до бюджету розвитку (спеціального фонду)</t>
  </si>
  <si>
    <t>Виконання інвестиційних проектів в рамках здійснення заходів щодо соціально-економічного розвитку окремих територій(за рахунок залишку на 01.01.2019)</t>
  </si>
  <si>
    <t>Виконання інвестиційних проектів в рамках здійснення заходів щодо соціально-економічного розвитку окремих територій (за рахунок залишку на 01.01.2019)</t>
  </si>
  <si>
    <t>Будівництво спортивного майданчика по вул.Миру.47. с.Карпилівка. Срібнянський район. Чернігівська область</t>
  </si>
  <si>
    <t>в т.ч. за рахунок  субвенції з державного бюджету місцевим бюджетам на здійснення заходів щодо соціально-економічного розвитку окремих територій</t>
  </si>
  <si>
    <t>Придбання дорожнього катка для потреб Срібнянської об'єднаної територіальної громади</t>
  </si>
  <si>
    <t>Придбання огорожі,воріт,хвірток,навісу та сидінь для стадіону в центральному парку смт Срібне Чернігівської області</t>
  </si>
  <si>
    <t>Будівництво міні-футбольного поля зі штучним покриттям по вул.Миру 51. смт Срібне  Срібнянського району Чернігівської області</t>
  </si>
  <si>
    <t>"Капітальний ремонт Сокиринської ЗОШ I-III ступенів в  с. Сокиринці  Срібнянського району Чернігівської області"</t>
  </si>
  <si>
    <t>Програма"Організація харчування здобувачів освіти (вихованців) у закладах дошкільної та загальної  середньої освіти на 2019 рік"</t>
  </si>
  <si>
    <t>Рішення   17 сесії  7 скликання від 08.02.2019 р.</t>
  </si>
  <si>
    <t>0117130</t>
  </si>
  <si>
    <t>7130</t>
  </si>
  <si>
    <t>0421</t>
  </si>
  <si>
    <t>Здійснення заходів із землеустрою</t>
  </si>
  <si>
    <t>з них видатки за рахунок коштів,що передаються із загального фонду до бюджету розвитку (спеціального фонду)</t>
  </si>
  <si>
    <t>у тому числі</t>
  </si>
  <si>
    <t xml:space="preserve"> бюджет розвитку</t>
  </si>
  <si>
    <t>В тому числі :виконання інвестиційних проектів в рамках здійснення заходів щодо соціально-економічного розвитку окремих територій( за рахунок власних надходжень)</t>
  </si>
  <si>
    <t>0117362</t>
  </si>
  <si>
    <t>Виконання інвестиційних проектів в рамках формування інфраструктури об`єднаних територіальних громад</t>
  </si>
  <si>
    <t>Виконання інвестиційних проектів в рамках здійснення заходів щодо соціально-економічного розвитку окремих територій ( за рахунок коштів субвенції )</t>
  </si>
  <si>
    <t>7362</t>
  </si>
  <si>
    <t>Виконання інвестиційних проектів в рамках формування інфраструктури об"єднаних територіальних громад</t>
  </si>
  <si>
    <t>Коригування робочого проекту на капітальний ремонт проїздної частини автомобільної дороги комунальної власності по вул. Шкільна, довжиною 1,000 км в с.м.т. Срібне,Срібнянського району, Чернігівської області.</t>
  </si>
  <si>
    <t>Реконструкція в рамках відновлення системи вуличного освітлення частини вул.Першотравнева від КПТ-152 в с.Харитонівка,Срібнянського району,Чернігівської області</t>
  </si>
  <si>
    <t>Реконструкція в рамках відновлення системи вуличного освітлення частини вул.Незалежності від КПТ-45 в с.Гриціївка,Срібнянського району,Чернігівської області</t>
  </si>
  <si>
    <t>Реконструкція в рамках відновлення системи вуличного освітлення частини вул.Радченка,вул.Кпрмелюка,вул.Тараса Шевченка від КПТ-18 в с.Горобіївка,Срібнянського району,Чернігівської області</t>
  </si>
  <si>
    <t>Реконструкція в рамках відновлення системи вуличного освітлення частини вул.Гоголя, вул.Берегова від КПТ-180 в смт.Срібне,Срібнянського району,Чернігівської області</t>
  </si>
  <si>
    <t>Реконструкція в рамках відновлення системи вуличного освітлення частини вул.Центральна, вул.Лугова, вул.Івана Франка,вул.Бориса Зайця від КПТ-1026 в с.Поділ,Срібнянського району,Чернігівської області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</si>
  <si>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</si>
  <si>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</si>
  <si>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забезпечення якісної,сучасної та доступної загальної середньої освіти"Нова школа" за рахунок відповідної субвенції з державного бюджету</t>
  </si>
  <si>
    <t>Утримання КНП Срібнянсь кий ЦПМСД</t>
  </si>
  <si>
    <t>в т.ч. за рахунок  субвенції з державного бюджету місцевим бюджетам на формування інфраструктури об'єднаних територіальних громад</t>
  </si>
  <si>
    <t>за рахунок залишку коштів освітньої субвенції, що утворився на початок бюджетного періоду», на оснащення закладів загальної середньої освіти засобами навчання та обладнанням для кабінетів природничо-математичних предметів</t>
  </si>
  <si>
    <t>"Інша субвенція" для фінансування видатків на виконання доручень виборців депутатами обласної ради</t>
  </si>
  <si>
    <t>Капітальні видатки (співфінансування по "Новій українській школі)</t>
  </si>
  <si>
    <t>Капітальні видатки (за рахунок субвенції "Нова українська школа")</t>
  </si>
  <si>
    <t>Капітальні видатки (за рахунок залишку коштів освіт. субвенції ,що утворився на 01.01.2019р.)</t>
  </si>
  <si>
    <t>Капітальні видатки (співфінансування залишку освітньої субвенції)</t>
  </si>
  <si>
    <t>Капітальні видатки (за рахунок субвенції з освітніми потребами)</t>
  </si>
  <si>
    <t>Разом доходів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</si>
  <si>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</si>
  <si>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</si>
  <si>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місцевих бюджетів іншим місцевим бюджетам</t>
  </si>
  <si>
    <t>Медична субвенція з державного бюджету місцевим бюджетам </t>
  </si>
  <si>
    <t>Освітня субвенція з державного бюджету місцевим бюджетам </t>
  </si>
  <si>
    <t>Субвенція з державного бюджету місцевим бюджетам на формування інфраструктури об`єднаних територіальних громад</t>
  </si>
  <si>
    <t>Субвенції з державного бюджету місцевим бюджетам</t>
  </si>
  <si>
    <t>Усього доходів (без урахування міжбюджетних трансфертів)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</si>
  <si>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</si>
  <si>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</si>
  <si>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Адміністративний збір за державну реєстрацію речових прав на нерухоме майно та їх обтяжень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</si>
  <si>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</si>
  <si>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</si>
  <si>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</si>
  <si>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</si>
  <si>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</si>
  <si>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</si>
  <si>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</si>
  <si>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</si>
  <si>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</si>
  <si>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</si>
  <si>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</si>
  <si>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</si>
  <si>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</si>
  <si>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Місцеві податки </t>
  </si>
  <si>
    <t>Акцизний податок з реалізації суб`єктами господарювання роздрібної торгівлі підакцизних товарів </t>
  </si>
  <si>
    <t>Акцизний податок з вироблених в Україні підакцизних товарів (продукції)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</si>
  <si>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</si>
  <si>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</si>
  <si>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</si>
  <si>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</si>
  <si>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</si>
  <si>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Найменування згідно з Класифікацією доходів бюджету</t>
  </si>
  <si>
    <t>ДОХОДИ
місцевого бюджету на 2019 рік</t>
  </si>
  <si>
    <t>Фінансування за типом боргового зобов’язання</t>
  </si>
  <si>
    <t>В тому числі: виконання інвестиційних проектів в рамках формування інфраструктури об`єднаних територіальних громад( за рахунок субвенції)</t>
  </si>
  <si>
    <t>Виконання інвестиційних проектів в рамках формування інфраструктури об`єднаних територіальних громад(співфінансування за рахунок власних надходжень)</t>
  </si>
  <si>
    <t>0117650</t>
  </si>
  <si>
    <t>7650</t>
  </si>
  <si>
    <t>Проведення експертної грошової оцінки земельної ділянки чи права на неї</t>
  </si>
  <si>
    <t>В чому числі :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(за рахунок власних надходжень)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</si>
  <si>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видатки за рахунок  субвенції "Нова українська школа")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</si>
  <si>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співфінансування субвенції "Нова українська школа")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</si>
  <si>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(за рахунок залишку  освітньої субвенції  який склався на 01.01.2019)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</si>
  <si>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(співфінансування субвенції за рахунок залишку  освітньої субвенції  який склався на 01.01.2019)</t>
  </si>
  <si>
    <t>Інша субвенція на співфінансування для виконання робіт по поточному ремонту автомобільної дороги комунальної власності по вул.Гагаріна в смт Срібне</t>
  </si>
  <si>
    <t>Придбання  обладнання для системи водопостачання в с.Савинці</t>
  </si>
  <si>
    <t>Закупівля дитячого майданчика для смт Срібне  Чернігівської області</t>
  </si>
  <si>
    <t>Закупівля звукопідсилюючої апаратури,мікрофонів для Будинку культури Срібнянської селищної ради Чернігівської області</t>
  </si>
  <si>
    <t>1017363</t>
  </si>
  <si>
    <t xml:space="preserve">Закупівля ноутбука для Гриціївського сільського будинку культури </t>
  </si>
  <si>
    <t>Закупівля комплекту меблів(стільців) для Савинської бібліотеки-філії</t>
  </si>
  <si>
    <t>"Інша субвенція" для зміцнення матеріально-технічної бази Срібнянської ЗОШ</t>
  </si>
  <si>
    <t>"Інша субвенція" на ремонт танцювального майданчика смт Срібне</t>
  </si>
  <si>
    <t>Інша субвенція на придбання ноутбука для районної ради</t>
  </si>
  <si>
    <t>реалізацію заходів, спрямованих на підвищення якості освіти за рахунок відповідної субвенції з державного бюджету</t>
  </si>
  <si>
    <t>* Рішення сесії  "Про обласний бюджет на 2019 рік" (зі змінами) та рішення сесії районної ради "Про районний бюджет на 2019 рік" (зі змінами)</t>
  </si>
  <si>
    <t>Секретар  ради</t>
  </si>
  <si>
    <t>І.МАРТИНЮК</t>
  </si>
  <si>
    <t>Капітальні видатки (за рахунок іншої субвенції з райбюджету)</t>
  </si>
  <si>
    <t>Капітальні видатки (за рахунок субвенції на підвищення якості освіти)</t>
  </si>
  <si>
    <t>Придбання комплекту одягу для сцени для відділу культури та туризму Срібнянської селищної ради</t>
  </si>
  <si>
    <t>Придбання комплектувальних виробів(вакуумного напівпричіпа-цистерни,подрібнювача гілок) до транспортних засобів спеціального призначення для комунального підприємства "Комунгосп" Срібнянської селищної ради Чернігівської області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</si>
  <si>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 ( за рахунок субвенції з держ.бюдж. на надання якісної освіти)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</si>
  <si>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 ( за рахунок субвенції з райбюджету)</t>
  </si>
  <si>
    <t xml:space="preserve">до рішення двадцять  третьої сесії сьомого скликання Срібнянської селищної ради </t>
  </si>
  <si>
    <t xml:space="preserve">до рішення двадцять  третьої сесії сьомого скликання Срібнянської селищної ради 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</si>
  <si>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</si>
  <si>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Забезпечення діяльності палаців i будинків культури, клубів, центрів дозвілля та iнших клубних закладів (за рахунок субвенції з районного бюджету)</t>
  </si>
  <si>
    <t>В тому числі:забезпечення діяльності палаців i будинків культури, клубів, центрів дозвілля та iнших клубних закладів (за рахунок власних доходів)</t>
  </si>
  <si>
    <t>В тому числі: виконання інвестиційних проектів в рамках здійснення заходів щодо соціально-економічного розвитку окремих територій (співфінансування за рахунок власних доходів )</t>
  </si>
  <si>
    <t>В тому числі: інші заходи у сфері соціального захисту і соціального забезпечення(за рахунок власних доходів)</t>
  </si>
  <si>
    <t>Інші заходи у сфері соціального захисту і соціального забезпечення (за рахунок субвенції з обласного бюджету)</t>
  </si>
  <si>
    <t>Інша субвенція для забезпечення хворих на цукровий діабет препаратами інсуліну</t>
  </si>
  <si>
    <t>Додаток 6</t>
  </si>
  <si>
    <t xml:space="preserve">до рішення двадцять  третьої сесії сьомого скликання              Срібнянської селищної ради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</si>
</sst>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.00\ _г_р_н_._-;\-* #,##0.00\ _г_р_н_._-;_-* &quot;-&quot;??\ _г_р_н_._-;_-@_-"/>
    <numFmt numFmtId="173" formatCode="#,##0.0"/>
  </numFmts>
  <fonts count="97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3" fillId="3" borderId="0" applyNumberFormat="0" applyBorder="0" applyAlignment="0" applyProtection="0"/>
    <xf numFmtId="0" fontId="68" fillId="4" borderId="0" applyNumberFormat="0" applyBorder="0" applyAlignment="0" applyProtection="0"/>
    <xf numFmtId="0" fontId="3" fillId="5" borderId="0" applyNumberFormat="0" applyBorder="0" applyAlignment="0" applyProtection="0"/>
    <xf numFmtId="0" fontId="68" fillId="6" borderId="0" applyNumberFormat="0" applyBorder="0" applyAlignment="0" applyProtection="0"/>
    <xf numFmtId="0" fontId="3" fillId="7" borderId="0" applyNumberFormat="0" applyBorder="0" applyAlignment="0" applyProtection="0"/>
    <xf numFmtId="0" fontId="68" fillId="8" borderId="0" applyNumberFormat="0" applyBorder="0" applyAlignment="0" applyProtection="0"/>
    <xf numFmtId="0" fontId="3" fillId="3" borderId="0" applyNumberFormat="0" applyBorder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68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8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3" fillId="13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68" fillId="19" borderId="0" applyNumberFormat="0" applyBorder="0" applyAlignment="0" applyProtection="0"/>
    <xf numFmtId="0" fontId="3" fillId="15" borderId="0" applyNumberFormat="0" applyBorder="0" applyAlignment="0" applyProtection="0"/>
    <xf numFmtId="0" fontId="68" fillId="20" borderId="0" applyNumberFormat="0" applyBorder="0" applyAlignment="0" applyProtection="0"/>
    <xf numFmtId="0" fontId="3" fillId="12" borderId="0" applyNumberFormat="0" applyBorder="0" applyAlignment="0" applyProtection="0"/>
    <xf numFmtId="0" fontId="68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9" fillId="23" borderId="0" applyNumberFormat="0" applyBorder="0" applyAlignment="0" applyProtection="0"/>
    <xf numFmtId="0" fontId="8" fillId="24" borderId="0" applyNumberFormat="0" applyBorder="0" applyAlignment="0" applyProtection="0"/>
    <xf numFmtId="0" fontId="69" fillId="25" borderId="0" applyNumberFormat="0" applyBorder="0" applyAlignment="0" applyProtection="0"/>
    <xf numFmtId="0" fontId="8" fillId="13" borderId="0" applyNumberFormat="0" applyBorder="0" applyAlignment="0" applyProtection="0"/>
    <xf numFmtId="0" fontId="69" fillId="26" borderId="0" applyNumberFormat="0" applyBorder="0" applyAlignment="0" applyProtection="0"/>
    <xf numFmtId="0" fontId="8" fillId="18" borderId="0" applyNumberFormat="0" applyBorder="0" applyAlignment="0" applyProtection="0"/>
    <xf numFmtId="0" fontId="69" fillId="27" borderId="0" applyNumberFormat="0" applyBorder="0" applyAlignment="0" applyProtection="0"/>
    <xf numFmtId="0" fontId="8" fillId="15" borderId="0" applyNumberFormat="0" applyBorder="0" applyAlignment="0" applyProtection="0"/>
    <xf numFmtId="0" fontId="69" fillId="28" borderId="0" applyNumberFormat="0" applyBorder="0" applyAlignment="0" applyProtection="0"/>
    <xf numFmtId="0" fontId="8" fillId="24" borderId="0" applyNumberFormat="0" applyBorder="0" applyAlignment="0" applyProtection="0"/>
    <xf numFmtId="0" fontId="69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69" fillId="32" borderId="0" applyNumberFormat="0" applyBorder="0" applyAlignment="0" applyProtection="0"/>
    <xf numFmtId="0" fontId="8" fillId="24" borderId="0" applyNumberFormat="0" applyBorder="0" applyAlignment="0" applyProtection="0"/>
    <xf numFmtId="0" fontId="69" fillId="33" borderId="0" applyNumberFormat="0" applyBorder="0" applyAlignment="0" applyProtection="0"/>
    <xf numFmtId="0" fontId="8" fillId="34" borderId="0" applyNumberFormat="0" applyBorder="0" applyAlignment="0" applyProtection="0"/>
    <xf numFmtId="0" fontId="69" fillId="35" borderId="0" applyNumberFormat="0" applyBorder="0" applyAlignment="0" applyProtection="0"/>
    <xf numFmtId="0" fontId="8" fillId="36" borderId="0" applyNumberFormat="0" applyBorder="0" applyAlignment="0" applyProtection="0"/>
    <xf numFmtId="0" fontId="69" fillId="37" borderId="0" applyNumberFormat="0" applyBorder="0" applyAlignment="0" applyProtection="0"/>
    <xf numFmtId="0" fontId="8" fillId="38" borderId="0" applyNumberFormat="0" applyBorder="0" applyAlignment="0" applyProtection="0"/>
    <xf numFmtId="0" fontId="69" fillId="39" borderId="0" applyNumberFormat="0" applyBorder="0" applyAlignment="0" applyProtection="0"/>
    <xf numFmtId="0" fontId="8" fillId="24" borderId="0" applyNumberFormat="0" applyBorder="0" applyAlignment="0" applyProtection="0"/>
    <xf numFmtId="0" fontId="69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9" fillId="18" borderId="1" applyNumberFormat="0" applyAlignment="0" applyProtection="0"/>
    <xf numFmtId="0" fontId="70" fillId="42" borderId="2" applyNumberFormat="0" applyAlignment="0" applyProtection="0"/>
    <xf numFmtId="0" fontId="9" fillId="5" borderId="1" applyNumberFormat="0" applyAlignment="0" applyProtection="0"/>
    <xf numFmtId="0" fontId="71" fillId="43" borderId="3" applyNumberFormat="0" applyAlignment="0" applyProtection="0"/>
    <xf numFmtId="0" fontId="10" fillId="3" borderId="4" applyNumberFormat="0" applyAlignment="0" applyProtection="0"/>
    <xf numFmtId="0" fontId="72" fillId="43" borderId="2" applyNumberFormat="0" applyAlignment="0" applyProtection="0"/>
    <xf numFmtId="0" fontId="11" fillId="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73" fillId="0" borderId="5" applyNumberFormat="0" applyFill="0" applyAlignment="0" applyProtection="0"/>
    <xf numFmtId="0" fontId="22" fillId="0" borderId="6" applyNumberFormat="0" applyFill="0" applyAlignment="0" applyProtection="0"/>
    <xf numFmtId="0" fontId="74" fillId="0" borderId="7" applyNumberFormat="0" applyFill="0" applyAlignment="0" applyProtection="0"/>
    <xf numFmtId="0" fontId="23" fillId="0" borderId="8" applyNumberFormat="0" applyFill="0" applyAlignment="0" applyProtection="0"/>
    <xf numFmtId="0" fontId="75" fillId="0" borderId="9" applyNumberFormat="0" applyFill="0" applyAlignment="0" applyProtection="0"/>
    <xf numFmtId="0" fontId="24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 vertical="top"/>
      <protection/>
    </xf>
    <xf numFmtId="0" fontId="17" fillId="0" borderId="11" applyNumberFormat="0" applyFill="0" applyAlignment="0" applyProtection="0"/>
    <xf numFmtId="0" fontId="76" fillId="0" borderId="12" applyNumberFormat="0" applyFill="0" applyAlignment="0" applyProtection="0"/>
    <xf numFmtId="0" fontId="2" fillId="0" borderId="13" applyNumberFormat="0" applyFill="0" applyAlignment="0" applyProtection="0"/>
    <xf numFmtId="0" fontId="12" fillId="44" borderId="14" applyNumberFormat="0" applyAlignment="0" applyProtection="0"/>
    <xf numFmtId="0" fontId="77" fillId="45" borderId="15" applyNumberFormat="0" applyAlignment="0" applyProtection="0"/>
    <xf numFmtId="0" fontId="12" fillId="44" borderId="14" applyNumberFormat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46" borderId="0" applyNumberFormat="0" applyBorder="0" applyAlignment="0" applyProtection="0"/>
    <xf numFmtId="0" fontId="13" fillId="18" borderId="0" applyNumberFormat="0" applyBorder="0" applyAlignment="0" applyProtection="0"/>
    <xf numFmtId="0" fontId="28" fillId="3" borderId="1" applyNumberFormat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2" fillId="0" borderId="16" applyNumberFormat="0" applyFill="0" applyAlignment="0" applyProtection="0"/>
    <xf numFmtId="0" fontId="81" fillId="47" borderId="0" applyNumberFormat="0" applyBorder="0" applyAlignment="0" applyProtection="0"/>
    <xf numFmtId="0" fontId="14" fillId="22" borderId="0" applyNumberFormat="0" applyBorder="0" applyAlignment="0" applyProtection="0"/>
    <xf numFmtId="0" fontId="14" fillId="48" borderId="0" applyNumberFormat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9" borderId="17" applyNumberFormat="0" applyFont="0" applyAlignment="0" applyProtection="0"/>
    <xf numFmtId="0" fontId="0" fillId="7" borderId="18" applyNumberFormat="0" applyFont="0" applyAlignment="0" applyProtection="0"/>
    <xf numFmtId="0" fontId="21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4" applyNumberFormat="0" applyAlignment="0" applyProtection="0"/>
    <xf numFmtId="0" fontId="83" fillId="0" borderId="19" applyNumberFormat="0" applyFill="0" applyAlignment="0" applyProtection="0"/>
    <xf numFmtId="0" fontId="16" fillId="0" borderId="20" applyNumberFormat="0" applyFill="0" applyAlignment="0" applyProtection="0"/>
    <xf numFmtId="0" fontId="29" fillId="18" borderId="0" applyNumberFormat="0" applyBorder="0" applyAlignment="0" applyProtection="0"/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5" fillId="50" borderId="0" applyNumberFormat="0" applyBorder="0" applyAlignment="0" applyProtection="0"/>
    <xf numFmtId="0" fontId="18" fillId="5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80" fillId="0" borderId="0" xfId="144">
      <alignment/>
      <protection/>
    </xf>
    <xf numFmtId="0" fontId="0" fillId="0" borderId="0" xfId="147">
      <alignment/>
      <protection/>
    </xf>
    <xf numFmtId="0" fontId="86" fillId="0" borderId="0" xfId="144" applyFont="1">
      <alignment/>
      <protection/>
    </xf>
    <xf numFmtId="0" fontId="86" fillId="0" borderId="0" xfId="150" applyFont="1">
      <alignment/>
      <protection/>
    </xf>
    <xf numFmtId="0" fontId="19" fillId="0" borderId="0" xfId="147" applyFont="1">
      <alignment/>
      <protection/>
    </xf>
    <xf numFmtId="0" fontId="86" fillId="0" borderId="0" xfId="150" applyFont="1" applyAlignment="1">
      <alignment horizontal="left"/>
      <protection/>
    </xf>
    <xf numFmtId="0" fontId="19" fillId="0" borderId="0" xfId="168" applyFont="1" applyBorder="1" applyAlignment="1">
      <alignment horizontal="center"/>
      <protection/>
    </xf>
    <xf numFmtId="0" fontId="6" fillId="0" borderId="0" xfId="168" applyFont="1" applyBorder="1" applyAlignment="1" applyProtection="1">
      <alignment horizontal="center" vertical="center"/>
      <protection locked="0"/>
    </xf>
    <xf numFmtId="49" fontId="19" fillId="3" borderId="21" xfId="168" applyNumberFormat="1" applyFont="1" applyFill="1" applyBorder="1" applyAlignment="1">
      <alignment vertical="center"/>
      <protection/>
    </xf>
    <xf numFmtId="2" fontId="19" fillId="3" borderId="21" xfId="168" applyNumberFormat="1" applyFont="1" applyFill="1" applyBorder="1" applyAlignment="1">
      <alignment vertical="center" wrapText="1"/>
      <protection/>
    </xf>
    <xf numFmtId="2" fontId="6" fillId="3" borderId="21" xfId="168" applyNumberFormat="1" applyFont="1" applyFill="1" applyBorder="1" applyAlignment="1">
      <alignment vertical="center" wrapText="1"/>
      <protection/>
    </xf>
    <xf numFmtId="0" fontId="19" fillId="0" borderId="21" xfId="168" applyFont="1" applyFill="1" applyBorder="1" applyAlignment="1">
      <alignment horizontal="center" vertical="center" wrapText="1"/>
      <protection/>
    </xf>
    <xf numFmtId="2" fontId="19" fillId="0" borderId="21" xfId="168" applyNumberFormat="1" applyFont="1" applyFill="1" applyBorder="1" applyAlignment="1">
      <alignment horizontal="center" vertical="center" wrapText="1"/>
      <protection/>
    </xf>
    <xf numFmtId="2" fontId="6" fillId="0" borderId="21" xfId="168" applyNumberFormat="1" applyFont="1" applyFill="1" applyBorder="1" applyAlignment="1">
      <alignment horizontal="center" vertical="center" wrapText="1"/>
      <protection/>
    </xf>
    <xf numFmtId="49" fontId="19" fillId="3" borderId="21" xfId="168" applyNumberFormat="1" applyFont="1" applyFill="1" applyBorder="1" applyAlignment="1">
      <alignment horizontal="center" vertical="center" wrapText="1"/>
      <protection/>
    </xf>
    <xf numFmtId="49" fontId="19" fillId="0" borderId="21" xfId="168" applyNumberFormat="1" applyFont="1" applyFill="1" applyBorder="1" applyAlignment="1">
      <alignment horizontal="center" vertical="center" wrapText="1"/>
      <protection/>
    </xf>
    <xf numFmtId="49" fontId="6" fillId="0" borderId="0" xfId="168" applyNumberFormat="1" applyFont="1" applyBorder="1" applyAlignment="1">
      <alignment horizontal="center"/>
      <protection/>
    </xf>
    <xf numFmtId="0" fontId="6" fillId="0" borderId="0" xfId="168" applyFont="1" applyBorder="1" applyAlignment="1">
      <alignment horizontal="center" vertical="center" wrapText="1"/>
      <protection/>
    </xf>
    <xf numFmtId="3" fontId="6" fillId="0" borderId="0" xfId="168" applyNumberFormat="1" applyFont="1" applyBorder="1" applyAlignment="1">
      <alignment horizontal="right"/>
      <protection/>
    </xf>
    <xf numFmtId="173" fontId="6" fillId="0" borderId="0" xfId="168" applyNumberFormat="1" applyFont="1" applyBorder="1" applyAlignment="1">
      <alignment horizontal="right"/>
      <protection/>
    </xf>
    <xf numFmtId="0" fontId="86" fillId="0" borderId="22" xfId="144" applyFont="1" applyBorder="1">
      <alignment/>
      <protection/>
    </xf>
    <xf numFmtId="0" fontId="7" fillId="0" borderId="23" xfId="144" applyFont="1" applyBorder="1" applyAlignment="1">
      <alignment horizontal="center" wrapText="1"/>
      <protection/>
    </xf>
    <xf numFmtId="0" fontId="7" fillId="0" borderId="23" xfId="144" applyFont="1" applyBorder="1" applyAlignment="1">
      <alignment horizontal="center"/>
      <protection/>
    </xf>
    <xf numFmtId="0" fontId="7" fillId="0" borderId="24" xfId="144" applyFont="1" applyBorder="1" applyAlignment="1">
      <alignment horizontal="center" vertical="top" wrapText="1"/>
      <protection/>
    </xf>
    <xf numFmtId="0" fontId="86" fillId="0" borderId="0" xfId="150" applyFont="1" applyAlignment="1">
      <alignment horizontal="left"/>
      <protection/>
    </xf>
    <xf numFmtId="2" fontId="19" fillId="3" borderId="21" xfId="168" applyNumberFormat="1" applyFont="1" applyFill="1" applyBorder="1" applyAlignment="1">
      <alignment horizontal="center" vertical="center" wrapText="1"/>
      <protection/>
    </xf>
    <xf numFmtId="2" fontId="6" fillId="3" borderId="21" xfId="168" applyNumberFormat="1" applyFont="1" applyFill="1" applyBorder="1" applyAlignment="1">
      <alignment horizontal="center" vertical="center" wrapText="1"/>
      <protection/>
    </xf>
    <xf numFmtId="0" fontId="6" fillId="0" borderId="0" xfId="168" applyFont="1" applyBorder="1" applyAlignment="1" applyProtection="1">
      <alignment horizontal="center" vertical="center" wrapText="1"/>
      <protection locked="0"/>
    </xf>
    <xf numFmtId="0" fontId="19" fillId="3" borderId="21" xfId="168" applyFont="1" applyFill="1" applyBorder="1" applyAlignment="1">
      <alignment horizontal="center" vertical="center" wrapText="1"/>
      <protection/>
    </xf>
    <xf numFmtId="0" fontId="68" fillId="0" borderId="0" xfId="158">
      <alignment/>
      <protection/>
    </xf>
    <xf numFmtId="0" fontId="87" fillId="0" borderId="0" xfId="158" applyFont="1">
      <alignment/>
      <protection/>
    </xf>
    <xf numFmtId="0" fontId="86" fillId="0" borderId="0" xfId="158" applyFont="1">
      <alignment/>
      <protection/>
    </xf>
    <xf numFmtId="0" fontId="86" fillId="0" borderId="0" xfId="158" applyFont="1" applyAlignment="1">
      <alignment horizontal="right"/>
      <protection/>
    </xf>
    <xf numFmtId="0" fontId="86" fillId="0" borderId="21" xfId="158" applyFont="1" applyBorder="1" applyAlignment="1">
      <alignment horizontal="center" vertical="center" wrapText="1"/>
      <protection/>
    </xf>
    <xf numFmtId="0" fontId="86" fillId="52" borderId="21" xfId="158" applyFont="1" applyFill="1" applyBorder="1" applyAlignment="1">
      <alignment horizontal="center" vertical="center" wrapText="1"/>
      <protection/>
    </xf>
    <xf numFmtId="0" fontId="88" fillId="52" borderId="21" xfId="158" applyFont="1" applyFill="1" applyBorder="1" applyAlignment="1">
      <alignment vertical="center" wrapText="1"/>
      <protection/>
    </xf>
    <xf numFmtId="0" fontId="88" fillId="0" borderId="21" xfId="158" applyFont="1" applyBorder="1" applyAlignment="1" quotePrefix="1">
      <alignment horizontal="center" vertical="center" wrapText="1"/>
      <protection/>
    </xf>
    <xf numFmtId="0" fontId="88" fillId="0" borderId="21" xfId="158" applyFont="1" applyBorder="1" applyAlignment="1">
      <alignment horizontal="center" vertical="center" wrapText="1"/>
      <protection/>
    </xf>
    <xf numFmtId="2" fontId="88" fillId="52" borderId="21" xfId="158" applyNumberFormat="1" applyFont="1" applyFill="1" applyBorder="1" applyAlignment="1">
      <alignment vertical="center" wrapText="1"/>
      <protection/>
    </xf>
    <xf numFmtId="2" fontId="88" fillId="0" borderId="21" xfId="158" applyNumberFormat="1" applyFont="1" applyBorder="1" applyAlignment="1">
      <alignment vertical="center" wrapText="1"/>
      <protection/>
    </xf>
    <xf numFmtId="0" fontId="86" fillId="0" borderId="21" xfId="158" applyFont="1" applyBorder="1" applyAlignment="1" quotePrefix="1">
      <alignment horizontal="center" vertical="center" wrapText="1"/>
      <protection/>
    </xf>
    <xf numFmtId="2" fontId="86" fillId="52" borderId="21" xfId="158" applyNumberFormat="1" applyFont="1" applyFill="1" applyBorder="1" applyAlignment="1">
      <alignment vertical="center" wrapText="1"/>
      <protection/>
    </xf>
    <xf numFmtId="2" fontId="86" fillId="0" borderId="21" xfId="158" applyNumberFormat="1" applyFont="1" applyBorder="1" applyAlignment="1">
      <alignment vertical="center" wrapText="1"/>
      <protection/>
    </xf>
    <xf numFmtId="0" fontId="88" fillId="52" borderId="21" xfId="158" applyFont="1" applyFill="1" applyBorder="1" applyAlignment="1">
      <alignment horizontal="center" vertical="center" wrapText="1"/>
      <protection/>
    </xf>
    <xf numFmtId="0" fontId="88" fillId="52" borderId="21" xfId="158" applyFont="1" applyFill="1" applyBorder="1" applyAlignment="1" quotePrefix="1">
      <alignment horizontal="center" vertical="center" wrapText="1"/>
      <protection/>
    </xf>
    <xf numFmtId="2" fontId="88" fillId="9" borderId="21" xfId="158" applyNumberFormat="1" applyFont="1" applyFill="1" applyBorder="1" applyAlignment="1">
      <alignment vertical="center" wrapText="1"/>
      <protection/>
    </xf>
    <xf numFmtId="0" fontId="88" fillId="0" borderId="21" xfId="158" applyFont="1" applyBorder="1" applyAlignment="1" quotePrefix="1">
      <alignment vertical="center" wrapText="1"/>
      <protection/>
    </xf>
    <xf numFmtId="0" fontId="86" fillId="0" borderId="21" xfId="158" applyFont="1" applyBorder="1" applyAlignment="1" quotePrefix="1">
      <alignment vertical="center" wrapText="1"/>
      <protection/>
    </xf>
    <xf numFmtId="0" fontId="68" fillId="0" borderId="0" xfId="160">
      <alignment/>
      <protection/>
    </xf>
    <xf numFmtId="0" fontId="88" fillId="0" borderId="0" xfId="160" applyFont="1" applyAlignment="1">
      <alignment horizontal="left"/>
      <protection/>
    </xf>
    <xf numFmtId="0" fontId="88" fillId="0" borderId="21" xfId="160" applyFont="1" applyBorder="1" applyAlignment="1" quotePrefix="1">
      <alignment horizontal="center" vertical="center" wrapText="1"/>
      <protection/>
    </xf>
    <xf numFmtId="2" fontId="88" fillId="52" borderId="21" xfId="160" applyNumberFormat="1" applyFont="1" applyFill="1" applyBorder="1" applyAlignment="1">
      <alignment vertical="center" wrapText="1"/>
      <protection/>
    </xf>
    <xf numFmtId="2" fontId="88" fillId="0" borderId="21" xfId="160" applyNumberFormat="1" applyFont="1" applyBorder="1" applyAlignment="1" quotePrefix="1">
      <alignment horizontal="center" vertical="center" wrapText="1"/>
      <protection/>
    </xf>
    <xf numFmtId="0" fontId="21" fillId="0" borderId="0" xfId="167" applyFont="1" applyBorder="1">
      <alignment/>
      <protection/>
    </xf>
    <xf numFmtId="0" fontId="30" fillId="0" borderId="0" xfId="167" applyFont="1" applyBorder="1">
      <alignment/>
      <protection/>
    </xf>
    <xf numFmtId="0" fontId="31" fillId="0" borderId="0" xfId="160" applyFont="1">
      <alignment/>
      <protection/>
    </xf>
    <xf numFmtId="0" fontId="68" fillId="0" borderId="0" xfId="160" applyAlignment="1">
      <alignment/>
      <protection/>
    </xf>
    <xf numFmtId="0" fontId="21" fillId="0" borderId="0" xfId="167" applyFont="1">
      <alignment/>
      <protection/>
    </xf>
    <xf numFmtId="0" fontId="30" fillId="0" borderId="0" xfId="160" applyFont="1" applyAlignment="1">
      <alignment horizontal="center" vertical="center" wrapText="1"/>
      <protection/>
    </xf>
    <xf numFmtId="0" fontId="31" fillId="3" borderId="0" xfId="160" applyFont="1" applyFill="1" applyBorder="1">
      <alignment/>
      <protection/>
    </xf>
    <xf numFmtId="0" fontId="34" fillId="0" borderId="0" xfId="160" applyFont="1" applyBorder="1" applyAlignment="1">
      <alignment horizontal="right" vertical="center" wrapText="1"/>
      <protection/>
    </xf>
    <xf numFmtId="0" fontId="35" fillId="0" borderId="0" xfId="160" applyFont="1" applyBorder="1" applyAlignment="1">
      <alignment horizontal="center" vertical="center" wrapText="1"/>
      <protection/>
    </xf>
    <xf numFmtId="0" fontId="32" fillId="0" borderId="25" xfId="160" applyNumberFormat="1" applyFont="1" applyFill="1" applyBorder="1" applyAlignment="1" applyProtection="1">
      <alignment horizontal="right" vertical="center"/>
      <protection/>
    </xf>
    <xf numFmtId="0" fontId="6" fillId="0" borderId="26" xfId="160" applyFont="1" applyBorder="1" applyAlignment="1">
      <alignment horizontal="center" vertical="center" wrapText="1"/>
      <protection/>
    </xf>
    <xf numFmtId="0" fontId="6" fillId="3" borderId="27" xfId="160" applyFont="1" applyFill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7" fillId="0" borderId="21" xfId="160" applyFont="1" applyBorder="1" applyAlignment="1">
      <alignment horizontal="center" vertical="center" wrapText="1"/>
      <protection/>
    </xf>
    <xf numFmtId="0" fontId="38" fillId="0" borderId="0" xfId="160" applyFont="1" applyBorder="1" applyAlignment="1">
      <alignment vertical="center" wrapText="1"/>
      <protection/>
    </xf>
    <xf numFmtId="0" fontId="39" fillId="0" borderId="0" xfId="160" applyFont="1" applyAlignment="1">
      <alignment horizontal="left"/>
      <protection/>
    </xf>
    <xf numFmtId="0" fontId="37" fillId="0" borderId="0" xfId="160" applyFont="1" applyAlignment="1">
      <alignment horizontal="left"/>
      <protection/>
    </xf>
    <xf numFmtId="0" fontId="3" fillId="0" borderId="0" xfId="160" applyFont="1">
      <alignment/>
      <protection/>
    </xf>
    <xf numFmtId="0" fontId="39" fillId="0" borderId="0" xfId="160" applyFont="1">
      <alignment/>
      <protection/>
    </xf>
    <xf numFmtId="0" fontId="40" fillId="0" borderId="0" xfId="160" applyFont="1">
      <alignment/>
      <protection/>
    </xf>
    <xf numFmtId="0" fontId="41" fillId="0" borderId="0" xfId="160" applyFont="1">
      <alignment/>
      <protection/>
    </xf>
    <xf numFmtId="0" fontId="37" fillId="0" borderId="26" xfId="160" applyFont="1" applyBorder="1" applyAlignment="1">
      <alignment horizontal="center" vertical="center" textRotation="90" wrapText="1"/>
      <protection/>
    </xf>
    <xf numFmtId="0" fontId="21" fillId="0" borderId="28" xfId="0" applyFont="1" applyBorder="1" applyAlignment="1">
      <alignment horizontal="center" vertical="center" wrapText="1"/>
    </xf>
    <xf numFmtId="4" fontId="6" fillId="3" borderId="29" xfId="160" applyNumberFormat="1" applyFont="1" applyFill="1" applyBorder="1" applyAlignment="1" applyProtection="1">
      <alignment vertical="center" wrapText="1"/>
      <protection hidden="1" locked="0"/>
    </xf>
    <xf numFmtId="0" fontId="63" fillId="0" borderId="29" xfId="160" applyFont="1" applyBorder="1" applyAlignment="1">
      <alignment vertical="center" wrapText="1"/>
      <protection/>
    </xf>
    <xf numFmtId="0" fontId="68" fillId="0" borderId="29" xfId="160" applyBorder="1" applyAlignment="1">
      <alignment/>
      <protection/>
    </xf>
    <xf numFmtId="0" fontId="31" fillId="0" borderId="0" xfId="160" applyFont="1" applyBorder="1">
      <alignment/>
      <protection/>
    </xf>
    <xf numFmtId="0" fontId="32" fillId="0" borderId="0" xfId="160" applyNumberFormat="1" applyFont="1" applyFill="1" applyAlignment="1" applyProtection="1">
      <alignment vertical="center" wrapText="1"/>
      <protection/>
    </xf>
    <xf numFmtId="0" fontId="86" fillId="0" borderId="0" xfId="155" applyFont="1" applyAlignment="1">
      <alignment wrapText="1"/>
      <protection/>
    </xf>
    <xf numFmtId="0" fontId="86" fillId="0" borderId="0" xfId="155" applyFont="1" applyAlignment="1">
      <alignment horizontal="left"/>
      <protection/>
    </xf>
    <xf numFmtId="0" fontId="6" fillId="0" borderId="21" xfId="168" applyFont="1" applyBorder="1" applyAlignment="1">
      <alignment horizontal="center" vertical="center" wrapText="1"/>
      <protection/>
    </xf>
    <xf numFmtId="0" fontId="6" fillId="0" borderId="21" xfId="168" applyFont="1" applyBorder="1" applyAlignment="1">
      <alignment horizontal="centerContinuous" vertical="center" wrapText="1"/>
      <protection/>
    </xf>
    <xf numFmtId="0" fontId="7" fillId="0" borderId="21" xfId="168" applyFont="1" applyBorder="1" applyAlignment="1">
      <alignment horizontal="center" vertical="center" wrapText="1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2" fontId="86" fillId="0" borderId="21" xfId="155" applyNumberFormat="1" applyFont="1" applyBorder="1" applyAlignment="1" quotePrefix="1">
      <alignment horizontal="center" vertical="center" wrapText="1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2" fontId="19" fillId="3" borderId="26" xfId="168" applyNumberFormat="1" applyFont="1" applyFill="1" applyBorder="1" applyAlignment="1">
      <alignment horizontal="center" vertical="center" wrapText="1"/>
      <protection/>
    </xf>
    <xf numFmtId="2" fontId="6" fillId="3" borderId="26" xfId="168" applyNumberFormat="1" applyFont="1" applyFill="1" applyBorder="1" applyAlignment="1">
      <alignment horizontal="center" vertical="center" wrapText="1"/>
      <protection/>
    </xf>
    <xf numFmtId="49" fontId="86" fillId="0" borderId="21" xfId="155" applyNumberFormat="1" applyFont="1" applyBorder="1" applyAlignment="1" quotePrefix="1">
      <alignment horizontal="center" vertical="center" wrapText="1"/>
      <protection/>
    </xf>
    <xf numFmtId="0" fontId="86" fillId="0" borderId="21" xfId="155" applyFont="1" applyFill="1" applyBorder="1" applyAlignment="1" quotePrefix="1">
      <alignment horizontal="center" vertical="center" wrapText="1"/>
      <protection/>
    </xf>
    <xf numFmtId="49" fontId="19" fillId="0" borderId="21" xfId="147" applyNumberFormat="1" applyFont="1" applyFill="1" applyBorder="1" applyAlignment="1">
      <alignment horizontal="center" vertical="center"/>
      <protection/>
    </xf>
    <xf numFmtId="49" fontId="86" fillId="0" borderId="21" xfId="155" applyNumberFormat="1" applyFont="1" applyFill="1" applyBorder="1" applyAlignment="1">
      <alignment horizontal="center" vertical="center" wrapText="1"/>
      <protection/>
    </xf>
    <xf numFmtId="2" fontId="86" fillId="0" borderId="21" xfId="161" applyNumberFormat="1" applyFont="1" applyBorder="1" applyAlignment="1" quotePrefix="1">
      <alignment horizontal="center" vertical="center" wrapText="1"/>
      <protection/>
    </xf>
    <xf numFmtId="0" fontId="6" fillId="0" borderId="0" xfId="147" applyFont="1" applyAlignment="1">
      <alignment/>
      <protection/>
    </xf>
    <xf numFmtId="49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6" fillId="11" borderId="21" xfId="168" applyFont="1" applyFill="1" applyBorder="1" applyAlignment="1">
      <alignment horizontal="center" vertical="center" wrapText="1"/>
      <protection/>
    </xf>
    <xf numFmtId="0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7" fillId="11" borderId="21" xfId="168" applyFont="1" applyFill="1" applyBorder="1" applyAlignment="1">
      <alignment horizontal="center" vertical="center" wrapText="1"/>
      <protection/>
    </xf>
    <xf numFmtId="2" fontId="6" fillId="11" borderId="21" xfId="168" applyNumberFormat="1" applyFont="1" applyFill="1" applyBorder="1" applyAlignment="1">
      <alignment horizontal="center" vertical="center" wrapText="1"/>
      <protection/>
    </xf>
    <xf numFmtId="0" fontId="88" fillId="11" borderId="21" xfId="155" applyFont="1" applyFill="1" applyBorder="1" applyAlignment="1" quotePrefix="1">
      <alignment horizontal="center" vertical="center" wrapText="1"/>
      <protection/>
    </xf>
    <xf numFmtId="0" fontId="6" fillId="11" borderId="21" xfId="147" applyFont="1" applyFill="1" applyBorder="1" applyAlignment="1" quotePrefix="1">
      <alignment horizontal="center" vertical="center"/>
      <protection/>
    </xf>
    <xf numFmtId="49" fontId="88" fillId="11" borderId="21" xfId="155" applyNumberFormat="1" applyFont="1" applyFill="1" applyBorder="1" applyAlignment="1">
      <alignment horizontal="center" vertical="center" wrapText="1"/>
      <protection/>
    </xf>
    <xf numFmtId="49" fontId="6" fillId="11" borderId="21" xfId="147" applyNumberFormat="1" applyFont="1" applyFill="1" applyBorder="1" applyAlignment="1">
      <alignment horizontal="center" vertical="center"/>
      <protection/>
    </xf>
    <xf numFmtId="2" fontId="88" fillId="11" borderId="21" xfId="144" applyNumberFormat="1" applyFont="1" applyFill="1" applyBorder="1" applyAlignment="1" quotePrefix="1">
      <alignment horizontal="center" vertical="center" wrapText="1"/>
      <protection/>
    </xf>
    <xf numFmtId="49" fontId="6" fillId="11" borderId="21" xfId="168" applyNumberFormat="1" applyFont="1" applyFill="1" applyBorder="1" applyAlignment="1">
      <alignment horizontal="center" vertical="center" wrapText="1"/>
      <protection/>
    </xf>
    <xf numFmtId="2" fontId="86" fillId="0" borderId="21" xfId="155" applyNumberFormat="1" applyFont="1" applyBorder="1" applyAlignment="1" quotePrefix="1">
      <alignment vertical="center" wrapText="1"/>
      <protection/>
    </xf>
    <xf numFmtId="2" fontId="86" fillId="53" borderId="21" xfId="147" applyNumberFormat="1" applyFont="1" applyFill="1" applyBorder="1" applyAlignment="1" quotePrefix="1">
      <alignment vertical="center" wrapText="1"/>
      <protection/>
    </xf>
    <xf numFmtId="2" fontId="19" fillId="53" borderId="21" xfId="147" applyNumberFormat="1" applyFont="1" applyFill="1" applyBorder="1" applyAlignment="1" quotePrefix="1">
      <alignment vertical="center" wrapText="1"/>
      <protection/>
    </xf>
    <xf numFmtId="0" fontId="7" fillId="0" borderId="21" xfId="144" applyFont="1" applyBorder="1" applyAlignment="1">
      <alignment vertical="top" wrapText="1"/>
      <protection/>
    </xf>
    <xf numFmtId="0" fontId="7" fillId="0" borderId="21" xfId="144" applyFont="1" applyBorder="1" applyAlignment="1">
      <alignment horizontal="center" vertical="center"/>
      <protection/>
    </xf>
    <xf numFmtId="0" fontId="7" fillId="0" borderId="30" xfId="144" applyFont="1" applyBorder="1" applyAlignment="1">
      <alignment horizontal="center"/>
      <protection/>
    </xf>
    <xf numFmtId="0" fontId="7" fillId="0" borderId="30" xfId="144" applyFont="1" applyBorder="1" applyAlignment="1">
      <alignment horizontal="center" wrapText="1"/>
      <protection/>
    </xf>
    <xf numFmtId="0" fontId="20" fillId="0" borderId="21" xfId="144" applyFont="1" applyBorder="1" applyAlignment="1">
      <alignment horizontal="center" vertical="center"/>
      <protection/>
    </xf>
    <xf numFmtId="0" fontId="88" fillId="0" borderId="0" xfId="144" applyFont="1">
      <alignment/>
      <protection/>
    </xf>
    <xf numFmtId="0" fontId="19" fillId="0" borderId="31" xfId="0" applyFont="1" applyBorder="1" applyAlignment="1">
      <alignment horizontal="center" vertical="top" wrapText="1"/>
    </xf>
    <xf numFmtId="49" fontId="86" fillId="0" borderId="21" xfId="155" applyNumberFormat="1" applyFont="1" applyBorder="1" applyAlignment="1">
      <alignment horizontal="center" vertical="center" wrapText="1"/>
      <protection/>
    </xf>
    <xf numFmtId="2" fontId="7" fillId="11" borderId="21" xfId="168" applyNumberFormat="1" applyFont="1" applyFill="1" applyBorder="1" applyAlignment="1">
      <alignment horizontal="center" vertical="center" wrapText="1"/>
      <protection/>
    </xf>
    <xf numFmtId="49" fontId="6" fillId="21" borderId="21" xfId="168" applyNumberFormat="1" applyFont="1" applyFill="1" applyBorder="1" applyAlignment="1">
      <alignment horizontal="center"/>
      <protection/>
    </xf>
    <xf numFmtId="0" fontId="6" fillId="21" borderId="21" xfId="168" applyFont="1" applyFill="1" applyBorder="1" applyAlignment="1">
      <alignment horizontal="center" vertical="center" wrapText="1"/>
      <protection/>
    </xf>
    <xf numFmtId="3" fontId="6" fillId="21" borderId="21" xfId="168" applyNumberFormat="1" applyFont="1" applyFill="1" applyBorder="1" applyAlignment="1">
      <alignment horizontal="right"/>
      <protection/>
    </xf>
    <xf numFmtId="2" fontId="7" fillId="21" borderId="21" xfId="168" applyNumberFormat="1" applyFont="1" applyFill="1" applyBorder="1" applyAlignment="1">
      <alignment horizontal="center" vertical="center" wrapText="1"/>
      <protection/>
    </xf>
    <xf numFmtId="2" fontId="19" fillId="53" borderId="21" xfId="168" applyNumberFormat="1" applyFont="1" applyFill="1" applyBorder="1" applyAlignment="1">
      <alignment horizontal="center" vertical="center" wrapText="1"/>
      <protection/>
    </xf>
    <xf numFmtId="2" fontId="6" fillId="21" borderId="21" xfId="168" applyNumberFormat="1" applyFont="1" applyFill="1" applyBorder="1" applyAlignment="1">
      <alignment horizontal="right" vertical="center"/>
      <protection/>
    </xf>
    <xf numFmtId="0" fontId="86" fillId="0" borderId="21" xfId="144" applyFont="1" applyBorder="1" applyAlignment="1">
      <alignment horizontal="center" vertical="center"/>
      <protection/>
    </xf>
    <xf numFmtId="0" fontId="7" fillId="0" borderId="0" xfId="160" applyFont="1" applyBorder="1" applyAlignment="1">
      <alignment/>
      <protection/>
    </xf>
    <xf numFmtId="2" fontId="88" fillId="9" borderId="21" xfId="160" applyNumberFormat="1" applyFont="1" applyFill="1" applyBorder="1" applyAlignment="1">
      <alignment vertical="center" wrapText="1"/>
      <protection/>
    </xf>
    <xf numFmtId="4" fontId="6" fillId="3" borderId="0" xfId="160" applyNumberFormat="1" applyFont="1" applyFill="1" applyBorder="1" applyAlignment="1" applyProtection="1">
      <alignment vertical="center" wrapText="1"/>
      <protection hidden="1" locked="0"/>
    </xf>
    <xf numFmtId="0" fontId="63" fillId="0" borderId="0" xfId="160" applyFont="1" applyBorder="1" applyAlignment="1">
      <alignment vertical="center" wrapText="1"/>
      <protection/>
    </xf>
    <xf numFmtId="0" fontId="68" fillId="0" borderId="0" xfId="160" applyBorder="1" applyAlignment="1">
      <alignment/>
      <protection/>
    </xf>
    <xf numFmtId="0" fontId="37" fillId="0" borderId="0" xfId="160" applyFont="1" applyAlignment="1">
      <alignment horizontal="center"/>
      <protection/>
    </xf>
    <xf numFmtId="0" fontId="86" fillId="0" borderId="0" xfId="150" applyFont="1" applyAlignment="1">
      <alignment horizontal="left"/>
      <protection/>
    </xf>
    <xf numFmtId="49" fontId="19" fillId="3" borderId="32" xfId="168" applyNumberFormat="1" applyFont="1" applyFill="1" applyBorder="1" applyAlignment="1">
      <alignment horizontal="center" vertical="center" wrapText="1"/>
      <protection/>
    </xf>
    <xf numFmtId="0" fontId="68" fillId="0" borderId="0" xfId="140">
      <alignment/>
      <protection/>
    </xf>
    <xf numFmtId="0" fontId="86" fillId="0" borderId="0" xfId="140" applyFont="1">
      <alignment/>
      <protection/>
    </xf>
    <xf numFmtId="0" fontId="86" fillId="0" borderId="0" xfId="140" applyFont="1" applyAlignment="1">
      <alignment horizontal="right"/>
      <protection/>
    </xf>
    <xf numFmtId="0" fontId="86" fillId="0" borderId="21" xfId="140" applyFont="1" applyBorder="1" applyAlignment="1">
      <alignment horizontal="center" vertical="center" wrapText="1"/>
      <protection/>
    </xf>
    <xf numFmtId="0" fontId="86" fillId="52" borderId="21" xfId="140" applyFont="1" applyFill="1" applyBorder="1" applyAlignment="1">
      <alignment horizontal="center" vertical="center" wrapText="1"/>
      <protection/>
    </xf>
    <xf numFmtId="0" fontId="88" fillId="0" borderId="21" xfId="140" applyFont="1" applyBorder="1" applyAlignment="1" quotePrefix="1">
      <alignment horizontal="center" vertical="center" wrapText="1"/>
      <protection/>
    </xf>
    <xf numFmtId="2" fontId="88" fillId="0" borderId="21" xfId="140" applyNumberFormat="1" applyFont="1" applyBorder="1" applyAlignment="1" quotePrefix="1">
      <alignment vertical="center" wrapText="1"/>
      <protection/>
    </xf>
    <xf numFmtId="2" fontId="88" fillId="52" borderId="21" xfId="140" applyNumberFormat="1" applyFont="1" applyFill="1" applyBorder="1" applyAlignment="1">
      <alignment vertical="center" wrapText="1"/>
      <protection/>
    </xf>
    <xf numFmtId="2" fontId="88" fillId="0" borderId="21" xfId="140" applyNumberFormat="1" applyFont="1" applyBorder="1" applyAlignment="1">
      <alignment vertical="center" wrapText="1"/>
      <protection/>
    </xf>
    <xf numFmtId="0" fontId="86" fillId="0" borderId="21" xfId="140" applyFont="1" applyBorder="1" applyAlignment="1" quotePrefix="1">
      <alignment horizontal="center" vertical="center" wrapText="1"/>
      <protection/>
    </xf>
    <xf numFmtId="2" fontId="86" fillId="0" borderId="21" xfId="140" applyNumberFormat="1" applyFont="1" applyBorder="1" applyAlignment="1" quotePrefix="1">
      <alignment horizontal="center" vertical="center" wrapText="1"/>
      <protection/>
    </xf>
    <xf numFmtId="2" fontId="88" fillId="0" borderId="21" xfId="140" applyNumberFormat="1" applyFont="1" applyBorder="1" applyAlignment="1" quotePrefix="1">
      <alignment horizontal="center" vertical="center" wrapText="1"/>
      <protection/>
    </xf>
    <xf numFmtId="0" fontId="88" fillId="0" borderId="0" xfId="140" applyFont="1">
      <alignment/>
      <protection/>
    </xf>
    <xf numFmtId="2" fontId="89" fillId="9" borderId="21" xfId="161" applyNumberFormat="1" applyFont="1" applyFill="1" applyBorder="1" applyAlignment="1" quotePrefix="1">
      <alignment vertical="center" wrapText="1"/>
      <protection/>
    </xf>
    <xf numFmtId="2" fontId="88" fillId="9" borderId="21" xfId="161" applyNumberFormat="1" applyFont="1" applyFill="1" applyBorder="1" applyAlignment="1">
      <alignment vertical="center" wrapText="1"/>
      <protection/>
    </xf>
    <xf numFmtId="2" fontId="89" fillId="9" borderId="21" xfId="147" applyNumberFormat="1" applyFont="1" applyFill="1" applyBorder="1" applyAlignment="1">
      <alignment vertical="center" wrapText="1"/>
      <protection/>
    </xf>
    <xf numFmtId="2" fontId="89" fillId="9" borderId="21" xfId="147" applyNumberFormat="1" applyFont="1" applyFill="1" applyBorder="1" applyAlignment="1" quotePrefix="1">
      <alignment vertical="center" wrapText="1"/>
      <protection/>
    </xf>
    <xf numFmtId="0" fontId="90" fillId="0" borderId="0" xfId="140" applyFont="1">
      <alignment/>
      <protection/>
    </xf>
    <xf numFmtId="0" fontId="91" fillId="0" borderId="0" xfId="140" applyFont="1">
      <alignment/>
      <protection/>
    </xf>
    <xf numFmtId="0" fontId="91" fillId="54" borderId="21" xfId="140" applyFont="1" applyFill="1" applyBorder="1" applyAlignment="1" quotePrefix="1">
      <alignment horizontal="center" vertical="center" wrapText="1"/>
      <protection/>
    </xf>
    <xf numFmtId="0" fontId="91" fillId="54" borderId="21" xfId="140" applyFont="1" applyFill="1" applyBorder="1" applyAlignment="1">
      <alignment horizontal="center" vertical="center" wrapText="1"/>
      <protection/>
    </xf>
    <xf numFmtId="2" fontId="91" fillId="54" borderId="21" xfId="140" applyNumberFormat="1" applyFont="1" applyFill="1" applyBorder="1" applyAlignment="1">
      <alignment horizontal="center" vertical="center" wrapText="1"/>
      <protection/>
    </xf>
    <xf numFmtId="2" fontId="91" fillId="54" borderId="21" xfId="140" applyNumberFormat="1" applyFont="1" applyFill="1" applyBorder="1" applyAlignment="1" quotePrefix="1">
      <alignment vertical="center" wrapText="1"/>
      <protection/>
    </xf>
    <xf numFmtId="2" fontId="91" fillId="54" borderId="21" xfId="140" applyNumberFormat="1" applyFont="1" applyFill="1" applyBorder="1" applyAlignment="1">
      <alignment vertical="center" wrapText="1"/>
      <protection/>
    </xf>
    <xf numFmtId="0" fontId="86" fillId="0" borderId="0" xfId="160" applyFont="1" applyAlignment="1">
      <alignment horizontal="left"/>
      <protection/>
    </xf>
    <xf numFmtId="2" fontId="68" fillId="0" borderId="0" xfId="160" applyNumberFormat="1">
      <alignment/>
      <protection/>
    </xf>
    <xf numFmtId="0" fontId="6" fillId="0" borderId="21" xfId="0" applyFont="1" applyBorder="1" applyAlignment="1" quotePrefix="1">
      <alignment horizontal="center" vertical="center" wrapText="1"/>
    </xf>
    <xf numFmtId="2" fontId="6" fillId="0" borderId="21" xfId="0" applyNumberFormat="1" applyFont="1" applyBorder="1" applyAlignment="1" quotePrefix="1">
      <alignment horizontal="center" vertical="center" wrapText="1"/>
    </xf>
    <xf numFmtId="2" fontId="6" fillId="0" borderId="21" xfId="0" applyNumberFormat="1" applyFont="1" applyBorder="1" applyAlignment="1" quotePrefix="1">
      <alignment vertical="center" wrapText="1"/>
    </xf>
    <xf numFmtId="0" fontId="19" fillId="53" borderId="32" xfId="168" applyFont="1" applyFill="1" applyBorder="1" applyAlignment="1">
      <alignment horizontal="center" vertical="center" wrapText="1"/>
      <protection/>
    </xf>
    <xf numFmtId="0" fontId="19" fillId="53" borderId="21" xfId="168" applyFont="1" applyFill="1" applyBorder="1" applyAlignment="1">
      <alignment horizontal="center" vertical="center" wrapText="1"/>
      <protection/>
    </xf>
    <xf numFmtId="0" fontId="86" fillId="0" borderId="0" xfId="156" applyFont="1" applyAlignment="1">
      <alignment horizontal="left"/>
      <protection/>
    </xf>
    <xf numFmtId="0" fontId="19" fillId="0" borderId="0" xfId="147" applyFont="1" applyAlignment="1">
      <alignment horizontal="left"/>
      <protection/>
    </xf>
    <xf numFmtId="0" fontId="6" fillId="0" borderId="0" xfId="147" applyFont="1" applyAlignment="1">
      <alignment horizontal="center"/>
      <protection/>
    </xf>
    <xf numFmtId="0" fontId="6" fillId="0" borderId="26" xfId="147" applyFont="1" applyBorder="1" applyAlignment="1">
      <alignment horizontal="center" vertical="center"/>
      <protection/>
    </xf>
    <xf numFmtId="0" fontId="6" fillId="0" borderId="21" xfId="147" applyFont="1" applyBorder="1" applyAlignment="1">
      <alignment horizontal="center" vertical="center"/>
      <protection/>
    </xf>
    <xf numFmtId="49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left" vertical="center" wrapText="1"/>
      <protection/>
    </xf>
    <xf numFmtId="0" fontId="19" fillId="54" borderId="21" xfId="147" applyFont="1" applyFill="1" applyBorder="1">
      <alignment/>
      <protection/>
    </xf>
    <xf numFmtId="2" fontId="6" fillId="54" borderId="21" xfId="147" applyNumberFormat="1" applyFont="1" applyFill="1" applyBorder="1" applyAlignment="1">
      <alignment horizontal="center"/>
      <protection/>
    </xf>
    <xf numFmtId="0" fontId="0" fillId="0" borderId="0" xfId="147" applyFill="1">
      <alignment/>
      <protection/>
    </xf>
    <xf numFmtId="49" fontId="19" fillId="0" borderId="32" xfId="154" applyNumberFormat="1" applyFont="1" applyFill="1" applyBorder="1" applyAlignment="1" applyProtection="1">
      <alignment horizontal="center" vertical="center" wrapText="1"/>
      <protection/>
    </xf>
    <xf numFmtId="2" fontId="6" fillId="0" borderId="21" xfId="147" applyNumberFormat="1" applyFont="1" applyBorder="1" applyAlignment="1">
      <alignment horizontal="center" vertical="center"/>
      <protection/>
    </xf>
    <xf numFmtId="0" fontId="44" fillId="0" borderId="21" xfId="166" applyFont="1" applyBorder="1" applyAlignment="1">
      <alignment horizontal="center" vertical="center" wrapText="1"/>
      <protection/>
    </xf>
    <xf numFmtId="0" fontId="20" fillId="0" borderId="21" xfId="166" applyFont="1" applyBorder="1" applyAlignment="1">
      <alignment horizontal="center" vertical="center" wrapText="1"/>
      <protection/>
    </xf>
    <xf numFmtId="49" fontId="6" fillId="0" borderId="32" xfId="154" applyNumberFormat="1" applyFont="1" applyFill="1" applyBorder="1" applyAlignment="1" applyProtection="1">
      <alignment horizontal="center" vertical="center" wrapText="1"/>
      <protection/>
    </xf>
    <xf numFmtId="0" fontId="7" fillId="0" borderId="21" xfId="166" applyFont="1" applyBorder="1" applyAlignment="1">
      <alignment horizontal="center" vertical="center" wrapText="1"/>
      <protection/>
    </xf>
    <xf numFmtId="0" fontId="20" fillId="0" borderId="32" xfId="166" applyFont="1" applyBorder="1" applyAlignment="1">
      <alignment vertical="center" wrapText="1"/>
      <protection/>
    </xf>
    <xf numFmtId="0" fontId="6" fillId="0" borderId="32" xfId="147" applyFont="1" applyBorder="1" applyAlignment="1">
      <alignment horizontal="center" vertical="center"/>
      <protection/>
    </xf>
    <xf numFmtId="2" fontId="19" fillId="0" borderId="21" xfId="147" applyNumberFormat="1" applyFont="1" applyBorder="1" applyAlignment="1">
      <alignment horizontal="center" vertical="center"/>
      <protection/>
    </xf>
    <xf numFmtId="2" fontId="92" fillId="0" borderId="21" xfId="162" applyNumberFormat="1" applyFont="1" applyBorder="1" applyAlignment="1" quotePrefix="1">
      <alignment vertical="center" wrapText="1"/>
      <protection/>
    </xf>
    <xf numFmtId="2" fontId="86" fillId="0" borderId="21" xfId="162" applyNumberFormat="1" applyFont="1" applyBorder="1" applyAlignment="1" quotePrefix="1">
      <alignment vertical="center" wrapText="1"/>
      <protection/>
    </xf>
    <xf numFmtId="0" fontId="88" fillId="54" borderId="21" xfId="162" applyFont="1" applyFill="1" applyBorder="1" applyAlignment="1" quotePrefix="1">
      <alignment horizontal="center" vertical="center" wrapText="1"/>
      <protection/>
    </xf>
    <xf numFmtId="2" fontId="86" fillId="54" borderId="21" xfId="156" applyNumberFormat="1" applyFont="1" applyFill="1" applyBorder="1" applyAlignment="1" quotePrefix="1">
      <alignment horizontal="center" vertical="center" wrapText="1"/>
      <protection/>
    </xf>
    <xf numFmtId="2" fontId="88" fillId="54" borderId="21" xfId="162" applyNumberFormat="1" applyFont="1" applyFill="1" applyBorder="1" applyAlignment="1" quotePrefix="1">
      <alignment vertical="center" wrapText="1"/>
      <protection/>
    </xf>
    <xf numFmtId="0" fontId="20" fillId="54" borderId="21" xfId="166" applyFont="1" applyFill="1" applyBorder="1" applyAlignment="1">
      <alignment horizontal="center" vertical="center"/>
      <protection/>
    </xf>
    <xf numFmtId="2" fontId="6" fillId="54" borderId="21" xfId="147" applyNumberFormat="1" applyFont="1" applyFill="1" applyBorder="1" applyAlignment="1">
      <alignment horizontal="center" vertical="center"/>
      <protection/>
    </xf>
    <xf numFmtId="0" fontId="88" fillId="55" borderId="21" xfId="162" applyFont="1" applyFill="1" applyBorder="1" applyAlignment="1" quotePrefix="1">
      <alignment horizontal="center" vertical="center" wrapText="1"/>
      <protection/>
    </xf>
    <xf numFmtId="49" fontId="19" fillId="55" borderId="32" xfId="154" applyNumberFormat="1" applyFont="1" applyFill="1" applyBorder="1" applyAlignment="1" applyProtection="1">
      <alignment horizontal="center" vertical="center" wrapText="1"/>
      <protection/>
    </xf>
    <xf numFmtId="2" fontId="88" fillId="55" borderId="21" xfId="162" applyNumberFormat="1" applyFont="1" applyFill="1" applyBorder="1" applyAlignment="1" quotePrefix="1">
      <alignment vertical="center" wrapText="1"/>
      <protection/>
    </xf>
    <xf numFmtId="0" fontId="20" fillId="55" borderId="21" xfId="166" applyFont="1" applyFill="1" applyBorder="1" applyAlignment="1">
      <alignment horizontal="center" vertical="center" wrapText="1"/>
      <protection/>
    </xf>
    <xf numFmtId="2" fontId="6" fillId="55" borderId="21" xfId="147" applyNumberFormat="1" applyFont="1" applyFill="1" applyBorder="1" applyAlignment="1">
      <alignment horizontal="center" vertical="center"/>
      <protection/>
    </xf>
    <xf numFmtId="0" fontId="43" fillId="0" borderId="0" xfId="147" applyFont="1">
      <alignment/>
      <protection/>
    </xf>
    <xf numFmtId="49" fontId="45" fillId="54" borderId="33" xfId="147" applyNumberFormat="1" applyFont="1" applyFill="1" applyBorder="1" applyAlignment="1">
      <alignment horizontal="center"/>
      <protection/>
    </xf>
    <xf numFmtId="4" fontId="45" fillId="54" borderId="32" xfId="147" applyNumberFormat="1" applyFont="1" applyFill="1" applyBorder="1" applyAlignment="1">
      <alignment horizontal="center"/>
      <protection/>
    </xf>
    <xf numFmtId="0" fontId="0" fillId="0" borderId="0" xfId="147" applyBorder="1">
      <alignment/>
      <protection/>
    </xf>
    <xf numFmtId="0" fontId="19" fillId="0" borderId="29" xfId="147" applyFont="1" applyBorder="1">
      <alignment/>
      <protection/>
    </xf>
    <xf numFmtId="0" fontId="6" fillId="0" borderId="29" xfId="147" applyFont="1" applyBorder="1" applyAlignment="1">
      <alignment horizontal="center"/>
      <protection/>
    </xf>
    <xf numFmtId="0" fontId="0" fillId="0" borderId="29" xfId="147" applyBorder="1">
      <alignment/>
      <protection/>
    </xf>
    <xf numFmtId="0" fontId="19" fillId="53" borderId="0" xfId="147" applyFont="1" applyFill="1">
      <alignment/>
      <protection/>
    </xf>
    <xf numFmtId="0" fontId="6" fillId="53" borderId="0" xfId="147" applyFont="1" applyFill="1" applyAlignment="1">
      <alignment horizontal="left"/>
      <protection/>
    </xf>
    <xf numFmtId="0" fontId="86" fillId="0" borderId="0" xfId="150" applyFont="1" applyAlignment="1">
      <alignment vertical="top" wrapText="1"/>
      <protection/>
    </xf>
    <xf numFmtId="0" fontId="6" fillId="0" borderId="26" xfId="147" applyFont="1" applyBorder="1" applyAlignment="1">
      <alignment horizontal="center" vertical="center" wrapText="1"/>
      <protection/>
    </xf>
    <xf numFmtId="1" fontId="6" fillId="0" borderId="21" xfId="147" applyNumberFormat="1" applyFont="1" applyBorder="1" applyAlignment="1">
      <alignment horizontal="center" vertical="center"/>
      <protection/>
    </xf>
    <xf numFmtId="1" fontId="6" fillId="54" borderId="21" xfId="147" applyNumberFormat="1" applyFont="1" applyFill="1" applyBorder="1" applyAlignment="1">
      <alignment horizontal="center" vertical="center"/>
      <protection/>
    </xf>
    <xf numFmtId="1" fontId="6" fillId="55" borderId="21" xfId="147" applyNumberFormat="1" applyFont="1" applyFill="1" applyBorder="1" applyAlignment="1">
      <alignment horizontal="center" vertical="center"/>
      <protection/>
    </xf>
    <xf numFmtId="1" fontId="19" fillId="0" borderId="21" xfId="147" applyNumberFormat="1" applyFont="1" applyBorder="1" applyAlignment="1">
      <alignment horizontal="center" vertical="center"/>
      <protection/>
    </xf>
    <xf numFmtId="2" fontId="19" fillId="0" borderId="32" xfId="147" applyNumberFormat="1" applyFont="1" applyBorder="1" applyAlignment="1">
      <alignment horizontal="center" vertical="center"/>
      <protection/>
    </xf>
    <xf numFmtId="2" fontId="6" fillId="0" borderId="32" xfId="147" applyNumberFormat="1" applyFont="1" applyBorder="1" applyAlignment="1">
      <alignment horizontal="center" vertical="center"/>
      <protection/>
    </xf>
    <xf numFmtId="49" fontId="88" fillId="0" borderId="21" xfId="156" applyNumberFormat="1" applyFont="1" applyBorder="1" applyAlignment="1">
      <alignment horizontal="center" vertical="center" wrapText="1"/>
      <protection/>
    </xf>
    <xf numFmtId="2" fontId="88" fillId="0" borderId="21" xfId="162" applyNumberFormat="1" applyFont="1" applyBorder="1" applyAlignment="1" quotePrefix="1">
      <alignment vertical="center" wrapText="1"/>
      <protection/>
    </xf>
    <xf numFmtId="0" fontId="7" fillId="0" borderId="21" xfId="166" applyFont="1" applyBorder="1" applyAlignment="1">
      <alignment horizontal="center" vertical="center"/>
      <protection/>
    </xf>
    <xf numFmtId="0" fontId="7" fillId="0" borderId="32" xfId="166" applyFont="1" applyBorder="1" applyAlignment="1">
      <alignment wrapText="1"/>
      <protection/>
    </xf>
    <xf numFmtId="0" fontId="7" fillId="0" borderId="32" xfId="166" applyFont="1" applyBorder="1" applyAlignment="1">
      <alignment horizontal="left" vertical="center" wrapText="1"/>
      <protection/>
    </xf>
    <xf numFmtId="2" fontId="88" fillId="0" borderId="32" xfId="144" applyNumberFormat="1" applyFont="1" applyBorder="1" applyAlignment="1" quotePrefix="1">
      <alignment vertical="center" wrapText="1"/>
      <protection/>
    </xf>
    <xf numFmtId="49" fontId="19" fillId="0" borderId="21" xfId="154" applyNumberFormat="1" applyFont="1" applyFill="1" applyBorder="1" applyAlignment="1" applyProtection="1">
      <alignment horizontal="center" vertical="center" wrapText="1"/>
      <protection/>
    </xf>
    <xf numFmtId="0" fontId="20" fillId="0" borderId="21" xfId="166" applyFont="1" applyBorder="1" applyAlignment="1">
      <alignment vertical="center" wrapText="1"/>
      <protection/>
    </xf>
    <xf numFmtId="0" fontId="86" fillId="0" borderId="0" xfId="150" applyFont="1" applyAlignment="1">
      <alignment horizontal="left" wrapText="1"/>
      <protection/>
    </xf>
    <xf numFmtId="0" fontId="86" fillId="0" borderId="0" xfId="150" applyFont="1" applyAlignment="1">
      <alignment horizontal="left"/>
      <protection/>
    </xf>
    <xf numFmtId="2" fontId="88" fillId="0" borderId="21" xfId="140" applyNumberFormat="1" applyFont="1" applyFill="1" applyBorder="1" applyAlignment="1">
      <alignment vertical="center" wrapText="1"/>
      <protection/>
    </xf>
    <xf numFmtId="0" fontId="86" fillId="0" borderId="0" xfId="150" applyFont="1" applyAlignment="1">
      <alignment/>
      <protection/>
    </xf>
    <xf numFmtId="0" fontId="86" fillId="0" borderId="0" xfId="158" applyFont="1" applyAlignment="1">
      <alignment wrapText="1"/>
      <protection/>
    </xf>
    <xf numFmtId="2" fontId="6" fillId="52" borderId="21" xfId="0" applyNumberFormat="1" applyFont="1" applyFill="1" applyBorder="1" applyAlignment="1">
      <alignment vertical="center" wrapText="1"/>
    </xf>
    <xf numFmtId="2" fontId="6" fillId="0" borderId="21" xfId="0" applyNumberFormat="1" applyFont="1" applyBorder="1" applyAlignment="1">
      <alignment vertical="center" wrapText="1"/>
    </xf>
    <xf numFmtId="0" fontId="86" fillId="0" borderId="21" xfId="140" applyFont="1" applyBorder="1" applyAlignment="1">
      <alignment horizontal="center" vertical="center" wrapText="1"/>
      <protection/>
    </xf>
    <xf numFmtId="2" fontId="88" fillId="53" borderId="21" xfId="140" applyNumberFormat="1" applyFont="1" applyFill="1" applyBorder="1" applyAlignment="1">
      <alignment vertical="center" wrapText="1"/>
      <protection/>
    </xf>
    <xf numFmtId="2" fontId="88" fillId="0" borderId="21" xfId="161" applyNumberFormat="1" applyFont="1" applyBorder="1" applyAlignment="1" quotePrefix="1">
      <alignment vertical="center" wrapText="1"/>
      <protection/>
    </xf>
    <xf numFmtId="0" fontId="7" fillId="0" borderId="32" xfId="166" applyFont="1" applyBorder="1" applyAlignment="1">
      <alignment vertical="center" wrapText="1"/>
      <protection/>
    </xf>
    <xf numFmtId="2" fontId="86" fillId="0" borderId="21" xfId="140" applyNumberFormat="1" applyFont="1" applyBorder="1" applyAlignment="1" quotePrefix="1">
      <alignment vertical="center" wrapText="1"/>
      <protection/>
    </xf>
    <xf numFmtId="0" fontId="31" fillId="0" borderId="0" xfId="160" applyFont="1" applyAlignment="1">
      <alignment horizontal="left" vertical="center" wrapText="1"/>
      <protection/>
    </xf>
    <xf numFmtId="1" fontId="6" fillId="53" borderId="21" xfId="147" applyNumberFormat="1" applyFont="1" applyFill="1" applyBorder="1" applyAlignment="1">
      <alignment horizontal="center" vertical="center"/>
      <protection/>
    </xf>
    <xf numFmtId="2" fontId="6" fillId="53" borderId="21" xfId="147" applyNumberFormat="1" applyFont="1" applyFill="1" applyBorder="1" applyAlignment="1">
      <alignment horizontal="center" vertical="center"/>
      <protection/>
    </xf>
    <xf numFmtId="49" fontId="19" fillId="53" borderId="32" xfId="154" applyNumberFormat="1" applyFont="1" applyFill="1" applyBorder="1" applyAlignment="1" applyProtection="1">
      <alignment horizontal="center" vertical="center" wrapText="1"/>
      <protection/>
    </xf>
    <xf numFmtId="0" fontId="20" fillId="53" borderId="32" xfId="166" applyFont="1" applyFill="1" applyBorder="1" applyAlignment="1">
      <alignment vertical="center" wrapText="1"/>
      <protection/>
    </xf>
    <xf numFmtId="0" fontId="44" fillId="53" borderId="21" xfId="166" applyFont="1" applyFill="1" applyBorder="1" applyAlignment="1">
      <alignment horizontal="center" vertical="center" wrapText="1"/>
      <protection/>
    </xf>
    <xf numFmtId="2" fontId="19" fillId="53" borderId="21" xfId="147" applyNumberFormat="1" applyFont="1" applyFill="1" applyBorder="1" applyAlignment="1">
      <alignment horizontal="center" vertical="center"/>
      <protection/>
    </xf>
    <xf numFmtId="4" fontId="30" fillId="3" borderId="34" xfId="160" applyNumberFormat="1" applyFont="1" applyFill="1" applyBorder="1" applyAlignment="1">
      <alignment horizontal="center" vertical="center" wrapText="1"/>
      <protection/>
    </xf>
    <xf numFmtId="0" fontId="68" fillId="0" borderId="0" xfId="160" applyFont="1">
      <alignment/>
      <protection/>
    </xf>
    <xf numFmtId="0" fontId="30" fillId="0" borderId="21" xfId="160" applyFont="1" applyBorder="1" applyAlignment="1">
      <alignment vertical="center" wrapText="1"/>
      <protection/>
    </xf>
    <xf numFmtId="4" fontId="30" fillId="3" borderId="34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21" xfId="160" applyNumberFormat="1" applyFont="1" applyFill="1" applyBorder="1" applyAlignment="1" applyProtection="1">
      <alignment horizontal="center" vertical="center" wrapText="1"/>
      <protection hidden="1" locked="0"/>
    </xf>
    <xf numFmtId="0" fontId="0" fillId="53" borderId="0" xfId="147" applyFill="1">
      <alignment/>
      <protection/>
    </xf>
    <xf numFmtId="0" fontId="86" fillId="0" borderId="0" xfId="150" applyFont="1" applyAlignment="1">
      <alignment wrapText="1"/>
      <protection/>
    </xf>
    <xf numFmtId="2" fontId="68" fillId="0" borderId="0" xfId="142" applyNumberFormat="1" applyBorder="1" applyAlignment="1">
      <alignment vertical="center"/>
      <protection/>
    </xf>
    <xf numFmtId="0" fontId="68" fillId="0" borderId="0" xfId="160" applyBorder="1">
      <alignment/>
      <protection/>
    </xf>
    <xf numFmtId="0" fontId="31" fillId="0" borderId="0" xfId="160" applyFont="1" applyBorder="1" applyAlignment="1">
      <alignment horizontal="left" vertical="top" wrapText="1"/>
      <protection/>
    </xf>
    <xf numFmtId="0" fontId="6" fillId="3" borderId="21" xfId="160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wrapText="1"/>
    </xf>
    <xf numFmtId="4" fontId="30" fillId="0" borderId="34" xfId="160" applyNumberFormat="1" applyFont="1" applyBorder="1" applyAlignment="1">
      <alignment horizontal="center" vertical="center"/>
      <protection/>
    </xf>
    <xf numFmtId="4" fontId="30" fillId="0" borderId="26" xfId="160" applyNumberFormat="1" applyFont="1" applyBorder="1" applyAlignment="1">
      <alignment horizontal="center" vertical="center"/>
      <protection/>
    </xf>
    <xf numFmtId="2" fontId="30" fillId="0" borderId="21" xfId="0" applyNumberFormat="1" applyFont="1" applyBorder="1" applyAlignment="1">
      <alignment vertical="center"/>
    </xf>
    <xf numFmtId="2" fontId="93" fillId="0" borderId="21" xfId="150" applyNumberFormat="1" applyFont="1" applyBorder="1" applyAlignment="1">
      <alignment vertical="center" wrapText="1"/>
      <protection/>
    </xf>
    <xf numFmtId="4" fontId="30" fillId="3" borderId="21" xfId="160" applyNumberFormat="1" applyFont="1" applyFill="1" applyBorder="1" applyAlignment="1">
      <alignment horizontal="center" vertical="center" wrapText="1"/>
      <protection/>
    </xf>
    <xf numFmtId="2" fontId="30" fillId="0" borderId="26" xfId="0" applyNumberFormat="1" applyFont="1" applyBorder="1" applyAlignment="1">
      <alignment vertical="center"/>
    </xf>
    <xf numFmtId="2" fontId="93" fillId="0" borderId="26" xfId="150" applyNumberFormat="1" applyFont="1" applyBorder="1" applyAlignment="1">
      <alignment vertical="center" wrapText="1"/>
      <protection/>
    </xf>
    <xf numFmtId="0" fontId="30" fillId="0" borderId="21" xfId="147" applyFont="1" applyBorder="1" applyAlignment="1">
      <alignment vertical="center"/>
      <protection/>
    </xf>
    <xf numFmtId="0" fontId="86" fillId="0" borderId="0" xfId="142" applyFont="1">
      <alignment/>
      <protection/>
    </xf>
    <xf numFmtId="0" fontId="86" fillId="0" borderId="0" xfId="150" applyFont="1" applyAlignment="1">
      <alignment horizontal="left"/>
      <protection/>
    </xf>
    <xf numFmtId="0" fontId="34" fillId="0" borderId="0" xfId="0" applyFont="1" applyBorder="1" applyAlignment="1">
      <alignment/>
    </xf>
    <xf numFmtId="49" fontId="6" fillId="0" borderId="0" xfId="168" applyNumberFormat="1" applyFont="1" applyBorder="1" applyAlignment="1">
      <alignment/>
      <protection/>
    </xf>
    <xf numFmtId="0" fontId="30" fillId="0" borderId="21" xfId="0" applyFont="1" applyBorder="1" applyAlignment="1">
      <alignment vertical="center" wrapText="1"/>
    </xf>
    <xf numFmtId="0" fontId="7" fillId="0" borderId="27" xfId="160" applyFont="1" applyBorder="1" applyAlignment="1">
      <alignment horizontal="center" vertical="center" wrapText="1"/>
      <protection/>
    </xf>
    <xf numFmtId="2" fontId="86" fillId="0" borderId="32" xfId="162" applyNumberFormat="1" applyFont="1" applyBorder="1" applyAlignment="1" quotePrefix="1">
      <alignment vertical="center" wrapText="1"/>
      <protection/>
    </xf>
    <xf numFmtId="0" fontId="43" fillId="53" borderId="0" xfId="147" applyFont="1" applyFill="1">
      <alignment/>
      <protection/>
    </xf>
    <xf numFmtId="4" fontId="68" fillId="0" borderId="0" xfId="160" applyNumberFormat="1">
      <alignment/>
      <protection/>
    </xf>
    <xf numFmtId="2" fontId="0" fillId="0" borderId="0" xfId="147" applyNumberFormat="1">
      <alignment/>
      <protection/>
    </xf>
    <xf numFmtId="14" fontId="86" fillId="0" borderId="0" xfId="150" applyNumberFormat="1" applyFont="1" applyAlignment="1">
      <alignment horizontal="left" wrapText="1"/>
      <protection/>
    </xf>
    <xf numFmtId="0" fontId="86" fillId="0" borderId="0" xfId="150" applyFont="1" applyAlignment="1">
      <alignment horizontal="left"/>
      <protection/>
    </xf>
    <xf numFmtId="14" fontId="86" fillId="0" borderId="0" xfId="150" applyNumberFormat="1" applyFont="1" applyAlignment="1">
      <alignment horizontal="left" wrapText="1"/>
      <protection/>
    </xf>
    <xf numFmtId="0" fontId="88" fillId="0" borderId="32" xfId="140" applyFont="1" applyBorder="1" applyAlignment="1" quotePrefix="1">
      <alignment horizontal="center" vertical="center" wrapText="1"/>
      <protection/>
    </xf>
    <xf numFmtId="0" fontId="68" fillId="0" borderId="0" xfId="143">
      <alignment/>
      <protection/>
    </xf>
    <xf numFmtId="0" fontId="86" fillId="0" borderId="0" xfId="143" applyFont="1">
      <alignment/>
      <protection/>
    </xf>
    <xf numFmtId="0" fontId="86" fillId="0" borderId="0" xfId="143" applyFont="1" applyAlignment="1">
      <alignment horizontal="right"/>
      <protection/>
    </xf>
    <xf numFmtId="0" fontId="86" fillId="0" borderId="21" xfId="143" applyFont="1" applyBorder="1" applyAlignment="1">
      <alignment horizontal="center" vertical="center" wrapText="1"/>
      <protection/>
    </xf>
    <xf numFmtId="0" fontId="86" fillId="52" borderId="21" xfId="143" applyFont="1" applyFill="1" applyBorder="1" applyAlignment="1">
      <alignment horizontal="center" vertical="center" wrapText="1"/>
      <protection/>
    </xf>
    <xf numFmtId="0" fontId="88" fillId="0" borderId="21" xfId="143" applyFont="1" applyBorder="1" applyAlignment="1">
      <alignment vertical="center"/>
      <protection/>
    </xf>
    <xf numFmtId="0" fontId="88" fillId="0" borderId="21" xfId="143" applyFont="1" applyBorder="1" applyAlignment="1">
      <alignment vertical="center" wrapText="1"/>
      <protection/>
    </xf>
    <xf numFmtId="2" fontId="88" fillId="52" borderId="21" xfId="143" applyNumberFormat="1" applyFont="1" applyFill="1" applyBorder="1" applyAlignment="1">
      <alignment vertical="center"/>
      <protection/>
    </xf>
    <xf numFmtId="2" fontId="88" fillId="0" borderId="21" xfId="143" applyNumberFormat="1" applyFont="1" applyBorder="1" applyAlignment="1">
      <alignment vertical="center"/>
      <protection/>
    </xf>
    <xf numFmtId="0" fontId="86" fillId="0" borderId="21" xfId="143" applyFont="1" applyBorder="1" applyAlignment="1">
      <alignment vertical="center"/>
      <protection/>
    </xf>
    <xf numFmtId="0" fontId="86" fillId="0" borderId="21" xfId="143" applyFont="1" applyBorder="1" applyAlignment="1">
      <alignment vertical="center" wrapText="1"/>
      <protection/>
    </xf>
    <xf numFmtId="2" fontId="86" fillId="52" borderId="21" xfId="143" applyNumberFormat="1" applyFont="1" applyFill="1" applyBorder="1" applyAlignment="1">
      <alignment vertical="center"/>
      <protection/>
    </xf>
    <xf numFmtId="2" fontId="86" fillId="0" borderId="21" xfId="143" applyNumberFormat="1" applyFont="1" applyBorder="1" applyAlignment="1">
      <alignment vertical="center"/>
      <protection/>
    </xf>
    <xf numFmtId="0" fontId="88" fillId="52" borderId="21" xfId="143" applyFont="1" applyFill="1" applyBorder="1" applyAlignment="1">
      <alignment vertical="center"/>
      <protection/>
    </xf>
    <xf numFmtId="0" fontId="88" fillId="52" borderId="21" xfId="143" applyFont="1" applyFill="1" applyBorder="1" applyAlignment="1">
      <alignment vertical="center" wrapText="1"/>
      <protection/>
    </xf>
    <xf numFmtId="0" fontId="88" fillId="52" borderId="21" xfId="143" applyFont="1" applyFill="1" applyBorder="1" applyAlignment="1">
      <alignment horizontal="center" vertical="center"/>
      <protection/>
    </xf>
    <xf numFmtId="0" fontId="88" fillId="0" borderId="0" xfId="143" applyFont="1" applyAlignment="1">
      <alignment horizontal="left"/>
      <protection/>
    </xf>
    <xf numFmtId="2" fontId="6" fillId="0" borderId="21" xfId="0" applyNumberFormat="1" applyFont="1" applyBorder="1" applyAlignment="1">
      <alignment vertical="center"/>
    </xf>
    <xf numFmtId="2" fontId="89" fillId="0" borderId="21" xfId="140" applyNumberFormat="1" applyFont="1" applyBorder="1" applyAlignment="1" quotePrefix="1">
      <alignment vertical="center" wrapText="1"/>
      <protection/>
    </xf>
    <xf numFmtId="2" fontId="89" fillId="9" borderId="21" xfId="140" applyNumberFormat="1" applyFont="1" applyFill="1" applyBorder="1" applyAlignment="1" quotePrefix="1">
      <alignment vertical="center" wrapText="1"/>
      <protection/>
    </xf>
    <xf numFmtId="2" fontId="88" fillId="9" borderId="21" xfId="140" applyNumberFormat="1" applyFont="1" applyFill="1" applyBorder="1" applyAlignment="1">
      <alignment vertical="center" wrapText="1"/>
      <protection/>
    </xf>
    <xf numFmtId="0" fontId="86" fillId="0" borderId="0" xfId="150" applyFont="1" applyAlignment="1">
      <alignment horizontal="left" wrapText="1"/>
      <protection/>
    </xf>
    <xf numFmtId="0" fontId="86" fillId="0" borderId="0" xfId="142" applyFont="1" applyAlignment="1">
      <alignment horizontal="left"/>
      <protection/>
    </xf>
    <xf numFmtId="0" fontId="88" fillId="0" borderId="0" xfId="143" applyFont="1" applyAlignment="1">
      <alignment horizontal="center" wrapText="1"/>
      <protection/>
    </xf>
    <xf numFmtId="0" fontId="86" fillId="0" borderId="0" xfId="143" applyFont="1" applyAlignment="1">
      <alignment horizontal="center"/>
      <protection/>
    </xf>
    <xf numFmtId="0" fontId="86" fillId="0" borderId="21" xfId="143" applyFont="1" applyBorder="1" applyAlignment="1">
      <alignment horizontal="center" vertical="center" wrapText="1"/>
      <protection/>
    </xf>
    <xf numFmtId="0" fontId="86" fillId="52" borderId="21" xfId="143" applyFont="1" applyFill="1" applyBorder="1" applyAlignment="1">
      <alignment horizontal="center" vertical="center" wrapText="1"/>
      <protection/>
    </xf>
    <xf numFmtId="0" fontId="88" fillId="0" borderId="35" xfId="143" applyFont="1" applyBorder="1" applyAlignment="1">
      <alignment horizontal="center" vertical="center"/>
      <protection/>
    </xf>
    <xf numFmtId="0" fontId="86" fillId="0" borderId="36" xfId="143" applyFont="1" applyBorder="1" applyAlignment="1">
      <alignment/>
      <protection/>
    </xf>
    <xf numFmtId="0" fontId="86" fillId="0" borderId="34" xfId="143" applyFont="1" applyBorder="1" applyAlignment="1">
      <alignment/>
      <protection/>
    </xf>
    <xf numFmtId="0" fontId="88" fillId="0" borderId="0" xfId="140" applyFont="1" applyAlignment="1">
      <alignment horizontal="center"/>
      <protection/>
    </xf>
    <xf numFmtId="0" fontId="86" fillId="0" borderId="0" xfId="140" applyFont="1" applyAlignment="1">
      <alignment horizontal="center"/>
      <protection/>
    </xf>
    <xf numFmtId="0" fontId="94" fillId="0" borderId="21" xfId="140" applyFont="1" applyBorder="1" applyAlignment="1">
      <alignment horizontal="center" vertical="center" wrapText="1"/>
      <protection/>
    </xf>
    <xf numFmtId="0" fontId="86" fillId="0" borderId="21" xfId="140" applyFont="1" applyBorder="1" applyAlignment="1">
      <alignment horizontal="center" vertical="center" wrapText="1"/>
      <protection/>
    </xf>
    <xf numFmtId="0" fontId="86" fillId="0" borderId="35" xfId="140" applyFont="1" applyBorder="1" applyAlignment="1">
      <alignment horizontal="center" vertical="center" wrapText="1"/>
      <protection/>
    </xf>
    <xf numFmtId="0" fontId="86" fillId="0" borderId="34" xfId="140" applyFont="1" applyBorder="1" applyAlignment="1">
      <alignment horizontal="center" vertical="center" wrapText="1"/>
      <protection/>
    </xf>
    <xf numFmtId="0" fontId="86" fillId="0" borderId="32" xfId="140" applyFont="1" applyBorder="1" applyAlignment="1">
      <alignment horizontal="center" vertical="center" wrapText="1"/>
      <protection/>
    </xf>
    <xf numFmtId="0" fontId="86" fillId="0" borderId="26" xfId="140" applyFont="1" applyBorder="1" applyAlignment="1">
      <alignment horizontal="center" vertical="center" wrapText="1"/>
      <protection/>
    </xf>
    <xf numFmtId="0" fontId="95" fillId="0" borderId="32" xfId="140" applyFont="1" applyBorder="1" applyAlignment="1">
      <alignment horizontal="center" vertical="center" wrapText="1"/>
      <protection/>
    </xf>
    <xf numFmtId="0" fontId="95" fillId="0" borderId="26" xfId="140" applyFont="1" applyBorder="1" applyAlignment="1">
      <alignment horizontal="center" vertical="center" wrapText="1"/>
      <protection/>
    </xf>
    <xf numFmtId="0" fontId="88" fillId="0" borderId="0" xfId="144" applyFont="1" applyAlignment="1">
      <alignment horizontal="center"/>
      <protection/>
    </xf>
    <xf numFmtId="0" fontId="86" fillId="0" borderId="0" xfId="140" applyFont="1" applyAlignment="1">
      <alignment horizontal="left"/>
      <protection/>
    </xf>
    <xf numFmtId="14" fontId="86" fillId="0" borderId="0" xfId="150" applyNumberFormat="1" applyFont="1" applyAlignment="1">
      <alignment horizontal="left" wrapText="1"/>
      <protection/>
    </xf>
    <xf numFmtId="0" fontId="86" fillId="0" borderId="0" xfId="140" applyFont="1" applyAlignment="1">
      <alignment horizontal="left" wrapText="1"/>
      <protection/>
    </xf>
    <xf numFmtId="0" fontId="86" fillId="52" borderId="21" xfId="140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/>
    </xf>
    <xf numFmtId="0" fontId="86" fillId="0" borderId="21" xfId="158" applyFont="1" applyBorder="1" applyAlignment="1">
      <alignment horizontal="center" vertical="center" wrapText="1"/>
      <protection/>
    </xf>
    <xf numFmtId="0" fontId="86" fillId="0" borderId="0" xfId="150" applyFont="1" applyAlignment="1">
      <alignment horizontal="left"/>
      <protection/>
    </xf>
    <xf numFmtId="0" fontId="86" fillId="52" borderId="21" xfId="158" applyFont="1" applyFill="1" applyBorder="1" applyAlignment="1">
      <alignment horizontal="center" vertical="center" wrapText="1"/>
      <protection/>
    </xf>
    <xf numFmtId="0" fontId="88" fillId="0" borderId="0" xfId="158" applyFont="1" applyAlignment="1">
      <alignment horizontal="center"/>
      <protection/>
    </xf>
    <xf numFmtId="0" fontId="86" fillId="0" borderId="0" xfId="158" applyFont="1" applyAlignment="1">
      <alignment horizontal="center"/>
      <protection/>
    </xf>
    <xf numFmtId="4" fontId="30" fillId="3" borderId="35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34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0" borderId="35" xfId="160" applyNumberFormat="1" applyFont="1" applyBorder="1" applyAlignment="1">
      <alignment horizontal="center" vertical="center"/>
      <protection/>
    </xf>
    <xf numFmtId="4" fontId="30" fillId="0" borderId="34" xfId="160" applyNumberFormat="1" applyFont="1" applyBorder="1" applyAlignment="1">
      <alignment horizontal="center" vertical="center"/>
      <protection/>
    </xf>
    <xf numFmtId="0" fontId="6" fillId="0" borderId="32" xfId="160" applyFont="1" applyBorder="1" applyAlignment="1">
      <alignment horizontal="center" vertical="center" wrapText="1"/>
      <protection/>
    </xf>
    <xf numFmtId="0" fontId="6" fillId="0" borderId="37" xfId="160" applyFont="1" applyBorder="1" applyAlignment="1">
      <alignment horizontal="center" vertical="center" wrapText="1"/>
      <protection/>
    </xf>
    <xf numFmtId="0" fontId="6" fillId="0" borderId="26" xfId="160" applyFont="1" applyBorder="1" applyAlignment="1">
      <alignment horizontal="center" vertical="center" wrapText="1"/>
      <protection/>
    </xf>
    <xf numFmtId="0" fontId="37" fillId="0" borderId="32" xfId="160" applyFont="1" applyBorder="1" applyAlignment="1">
      <alignment horizontal="center" vertical="top" wrapText="1"/>
      <protection/>
    </xf>
    <xf numFmtId="0" fontId="37" fillId="0" borderId="26" xfId="160" applyFont="1" applyBorder="1" applyAlignment="1">
      <alignment horizontal="center" vertical="top" wrapText="1"/>
      <protection/>
    </xf>
    <xf numFmtId="4" fontId="6" fillId="3" borderId="0" xfId="160" applyNumberFormat="1" applyFont="1" applyFill="1" applyBorder="1" applyAlignment="1" applyProtection="1">
      <alignment horizontal="center" vertical="center" wrapText="1"/>
      <protection hidden="1" locked="0"/>
    </xf>
    <xf numFmtId="0" fontId="37" fillId="0" borderId="0" xfId="160" applyFont="1" applyAlignment="1">
      <alignment horizontal="center"/>
      <protection/>
    </xf>
    <xf numFmtId="0" fontId="6" fillId="3" borderId="35" xfId="160" applyFont="1" applyFill="1" applyBorder="1" applyAlignment="1">
      <alignment horizontal="center" vertical="center"/>
      <protection/>
    </xf>
    <xf numFmtId="0" fontId="68" fillId="0" borderId="36" xfId="160" applyBorder="1" applyAlignment="1">
      <alignment horizontal="center" vertical="center"/>
      <protection/>
    </xf>
    <xf numFmtId="0" fontId="68" fillId="0" borderId="34" xfId="160" applyBorder="1" applyAlignment="1">
      <alignment horizontal="center" vertical="center"/>
      <protection/>
    </xf>
    <xf numFmtId="0" fontId="31" fillId="0" borderId="0" xfId="160" applyFont="1" applyAlignment="1">
      <alignment horizontal="left" vertical="center" wrapText="1"/>
      <protection/>
    </xf>
    <xf numFmtId="0" fontId="33" fillId="0" borderId="0" xfId="160" applyFont="1" applyAlignment="1">
      <alignment horizontal="center" vertical="center" wrapText="1"/>
      <protection/>
    </xf>
    <xf numFmtId="0" fontId="6" fillId="3" borderId="35" xfId="160" applyFont="1" applyFill="1" applyBorder="1" applyAlignment="1">
      <alignment horizontal="center" vertical="center" wrapText="1"/>
      <protection/>
    </xf>
    <xf numFmtId="0" fontId="6" fillId="3" borderId="36" xfId="160" applyFont="1" applyFill="1" applyBorder="1" applyAlignment="1">
      <alignment horizontal="center" vertical="center" wrapText="1"/>
      <protection/>
    </xf>
    <xf numFmtId="0" fontId="6" fillId="3" borderId="34" xfId="160" applyFont="1" applyFill="1" applyBorder="1" applyAlignment="1">
      <alignment horizontal="center" vertical="center" wrapText="1"/>
      <protection/>
    </xf>
    <xf numFmtId="2" fontId="88" fillId="0" borderId="35" xfId="160" applyNumberFormat="1" applyFont="1" applyBorder="1" applyAlignment="1" quotePrefix="1">
      <alignment horizontal="center" vertical="center" wrapText="1"/>
      <protection/>
    </xf>
    <xf numFmtId="2" fontId="88" fillId="0" borderId="36" xfId="160" applyNumberFormat="1" applyFont="1" applyBorder="1" applyAlignment="1" quotePrefix="1">
      <alignment horizontal="center" vertical="center" wrapText="1"/>
      <protection/>
    </xf>
    <xf numFmtId="2" fontId="88" fillId="0" borderId="34" xfId="160" applyNumberFormat="1" applyFont="1" applyBorder="1" applyAlignment="1" quotePrefix="1">
      <alignment horizontal="center" vertical="center" wrapText="1"/>
      <protection/>
    </xf>
    <xf numFmtId="0" fontId="7" fillId="0" borderId="32" xfId="160" applyFont="1" applyBorder="1" applyAlignment="1">
      <alignment horizontal="center" vertical="center" wrapText="1"/>
      <protection/>
    </xf>
    <xf numFmtId="0" fontId="7" fillId="0" borderId="37" xfId="160" applyFont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31" fillId="0" borderId="21" xfId="160" applyFont="1" applyBorder="1" applyAlignment="1">
      <alignment horizontal="center" vertical="top" wrapText="1"/>
      <protection/>
    </xf>
    <xf numFmtId="0" fontId="31" fillId="0" borderId="32" xfId="160" applyFont="1" applyBorder="1" applyAlignment="1">
      <alignment horizontal="center" vertical="top" wrapText="1"/>
      <protection/>
    </xf>
    <xf numFmtId="0" fontId="31" fillId="0" borderId="26" xfId="160" applyFont="1" applyBorder="1" applyAlignment="1">
      <alignment horizontal="center" vertical="top" wrapText="1"/>
      <protection/>
    </xf>
    <xf numFmtId="0" fontId="6" fillId="3" borderId="38" xfId="160" applyFont="1" applyFill="1" applyBorder="1" applyAlignment="1">
      <alignment horizontal="center" vertical="center"/>
      <protection/>
    </xf>
    <xf numFmtId="0" fontId="6" fillId="3" borderId="29" xfId="160" applyFont="1" applyFill="1" applyBorder="1" applyAlignment="1">
      <alignment horizontal="center" vertical="center"/>
      <protection/>
    </xf>
    <xf numFmtId="0" fontId="6" fillId="3" borderId="33" xfId="160" applyFont="1" applyFill="1" applyBorder="1" applyAlignment="1">
      <alignment horizontal="center" vertical="center"/>
      <protection/>
    </xf>
    <xf numFmtId="0" fontId="6" fillId="3" borderId="39" xfId="160" applyFont="1" applyFill="1" applyBorder="1" applyAlignment="1">
      <alignment horizontal="center" vertical="center"/>
      <protection/>
    </xf>
    <xf numFmtId="0" fontId="6" fillId="3" borderId="25" xfId="160" applyFont="1" applyFill="1" applyBorder="1" applyAlignment="1">
      <alignment horizontal="center" vertical="center"/>
      <protection/>
    </xf>
    <xf numFmtId="0" fontId="6" fillId="3" borderId="27" xfId="160" applyFont="1" applyFill="1" applyBorder="1" applyAlignment="1">
      <alignment horizontal="center" vertical="center"/>
      <protection/>
    </xf>
    <xf numFmtId="0" fontId="7" fillId="0" borderId="35" xfId="160" applyFont="1" applyBorder="1" applyAlignment="1">
      <alignment horizontal="center" vertical="center" wrapText="1"/>
      <protection/>
    </xf>
    <xf numFmtId="0" fontId="36" fillId="0" borderId="34" xfId="160" applyFont="1" applyBorder="1" applyAlignment="1">
      <alignment horizontal="center" vertical="center" wrapText="1"/>
      <protection/>
    </xf>
    <xf numFmtId="0" fontId="37" fillId="0" borderId="38" xfId="160" applyFont="1" applyBorder="1" applyAlignment="1">
      <alignment horizontal="center" vertical="top" wrapText="1"/>
      <protection/>
    </xf>
    <xf numFmtId="0" fontId="37" fillId="0" borderId="33" xfId="160" applyFont="1" applyBorder="1" applyAlignment="1">
      <alignment horizontal="center" vertical="top" wrapText="1"/>
      <protection/>
    </xf>
    <xf numFmtId="0" fontId="37" fillId="0" borderId="39" xfId="160" applyFont="1" applyBorder="1" applyAlignment="1">
      <alignment horizontal="center" vertical="top" wrapText="1"/>
      <protection/>
    </xf>
    <xf numFmtId="0" fontId="37" fillId="0" borderId="27" xfId="160" applyFont="1" applyBorder="1" applyAlignment="1">
      <alignment horizontal="center" vertical="top" wrapText="1"/>
      <protection/>
    </xf>
    <xf numFmtId="0" fontId="7" fillId="0" borderId="34" xfId="160" applyFont="1" applyBorder="1" applyAlignment="1">
      <alignment horizontal="center" vertical="center" wrapText="1"/>
      <protection/>
    </xf>
    <xf numFmtId="0" fontId="63" fillId="0" borderId="0" xfId="160" applyFont="1" applyBorder="1" applyAlignment="1">
      <alignment horizontal="center" vertical="center" wrapText="1"/>
      <protection/>
    </xf>
    <xf numFmtId="0" fontId="68" fillId="0" borderId="0" xfId="160" applyAlignment="1">
      <alignment horizontal="center"/>
      <protection/>
    </xf>
    <xf numFmtId="0" fontId="86" fillId="0" borderId="0" xfId="150" applyFont="1" applyAlignment="1">
      <alignment horizontal="left" vertical="top" wrapText="1"/>
      <protection/>
    </xf>
    <xf numFmtId="0" fontId="7" fillId="0" borderId="36" xfId="160" applyFont="1" applyBorder="1" applyAlignment="1">
      <alignment horizontal="center" vertical="center" wrapText="1"/>
      <protection/>
    </xf>
    <xf numFmtId="0" fontId="6" fillId="3" borderId="38" xfId="160" applyFont="1" applyFill="1" applyBorder="1" applyAlignment="1">
      <alignment horizontal="center" vertical="center" wrapText="1"/>
      <protection/>
    </xf>
    <xf numFmtId="0" fontId="6" fillId="3" borderId="29" xfId="160" applyFont="1" applyFill="1" applyBorder="1" applyAlignment="1">
      <alignment horizontal="center" vertical="center" wrapText="1"/>
      <protection/>
    </xf>
    <xf numFmtId="0" fontId="6" fillId="3" borderId="33" xfId="160" applyFont="1" applyFill="1" applyBorder="1" applyAlignment="1">
      <alignment horizontal="center" vertical="center" wrapText="1"/>
      <protection/>
    </xf>
    <xf numFmtId="0" fontId="6" fillId="3" borderId="39" xfId="160" applyFont="1" applyFill="1" applyBorder="1" applyAlignment="1">
      <alignment horizontal="center" vertical="center" wrapText="1"/>
      <protection/>
    </xf>
    <xf numFmtId="0" fontId="6" fillId="3" borderId="25" xfId="160" applyFont="1" applyFill="1" applyBorder="1" applyAlignment="1">
      <alignment horizontal="center" vertical="center" wrapText="1"/>
      <protection/>
    </xf>
    <xf numFmtId="0" fontId="6" fillId="3" borderId="27" xfId="160" applyFont="1" applyFill="1" applyBorder="1" applyAlignment="1">
      <alignment horizontal="center" vertical="center" wrapText="1"/>
      <protection/>
    </xf>
    <xf numFmtId="0" fontId="19" fillId="0" borderId="32" xfId="147" applyFont="1" applyBorder="1" applyAlignment="1">
      <alignment horizontal="center" vertical="center" wrapText="1"/>
      <protection/>
    </xf>
    <xf numFmtId="0" fontId="19" fillId="0" borderId="26" xfId="147" applyFont="1" applyBorder="1" applyAlignment="1">
      <alignment horizontal="center" vertical="center" wrapText="1"/>
      <protection/>
    </xf>
    <xf numFmtId="49" fontId="45" fillId="54" borderId="35" xfId="147" applyNumberFormat="1" applyFont="1" applyFill="1" applyBorder="1" applyAlignment="1">
      <alignment horizontal="center"/>
      <protection/>
    </xf>
    <xf numFmtId="49" fontId="45" fillId="54" borderId="36" xfId="147" applyNumberFormat="1" applyFont="1" applyFill="1" applyBorder="1" applyAlignment="1">
      <alignment horizontal="center"/>
      <protection/>
    </xf>
    <xf numFmtId="49" fontId="45" fillId="54" borderId="34" xfId="147" applyNumberFormat="1" applyFont="1" applyFill="1" applyBorder="1" applyAlignment="1">
      <alignment horizontal="center"/>
      <protection/>
    </xf>
    <xf numFmtId="0" fontId="96" fillId="0" borderId="32" xfId="140" applyFont="1" applyBorder="1" applyAlignment="1">
      <alignment horizontal="center" vertical="center" wrapText="1"/>
      <protection/>
    </xf>
    <xf numFmtId="0" fontId="96" fillId="0" borderId="26" xfId="140" applyFont="1" applyBorder="1" applyAlignment="1">
      <alignment horizontal="center" vertical="center" wrapText="1"/>
      <protection/>
    </xf>
    <xf numFmtId="0" fontId="34" fillId="0" borderId="0" xfId="147" applyFont="1" applyAlignment="1">
      <alignment horizontal="center" wrapText="1"/>
      <protection/>
    </xf>
    <xf numFmtId="0" fontId="19" fillId="0" borderId="21" xfId="147" applyFont="1" applyBorder="1" applyAlignment="1">
      <alignment horizontal="center" vertical="center" wrapText="1"/>
      <protection/>
    </xf>
    <xf numFmtId="0" fontId="21" fillId="0" borderId="33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/>
    </xf>
    <xf numFmtId="0" fontId="21" fillId="0" borderId="32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32" fillId="0" borderId="40" xfId="0" applyFont="1" applyBorder="1" applyAlignment="1">
      <alignment horizontal="center" vertical="top" wrapText="1"/>
    </xf>
    <xf numFmtId="0" fontId="42" fillId="0" borderId="41" xfId="0" applyFont="1" applyBorder="1" applyAlignment="1">
      <alignment vertical="top"/>
    </xf>
    <xf numFmtId="0" fontId="19" fillId="0" borderId="42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0" xfId="147" applyFont="1" applyAlignment="1">
      <alignment horizontal="left" wrapText="1"/>
      <protection/>
    </xf>
    <xf numFmtId="0" fontId="19" fillId="53" borderId="32" xfId="168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49" fontId="19" fillId="0" borderId="32" xfId="168" applyNumberFormat="1" applyFont="1" applyFill="1" applyBorder="1" applyAlignment="1">
      <alignment horizontal="center" vertical="center" wrapText="1"/>
      <protection/>
    </xf>
    <xf numFmtId="49" fontId="19" fillId="0" borderId="26" xfId="168" applyNumberFormat="1" applyFont="1" applyFill="1" applyBorder="1" applyAlignment="1">
      <alignment horizontal="center" vertical="center" wrapText="1"/>
      <protection/>
    </xf>
    <xf numFmtId="0" fontId="86" fillId="0" borderId="0" xfId="155" applyFont="1" applyAlignment="1">
      <alignment horizontal="left"/>
      <protection/>
    </xf>
    <xf numFmtId="0" fontId="6" fillId="0" borderId="0" xfId="168" applyFont="1" applyBorder="1" applyAlignment="1" applyProtection="1">
      <alignment horizontal="center" vertical="center" wrapText="1"/>
      <protection locked="0"/>
    </xf>
    <xf numFmtId="0" fontId="21" fillId="0" borderId="21" xfId="147" applyFont="1" applyBorder="1" applyAlignment="1">
      <alignment horizontal="center" vertical="top" wrapText="1"/>
      <protection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19" fillId="3" borderId="26" xfId="168" applyFont="1" applyFill="1" applyBorder="1" applyAlignment="1">
      <alignment horizontal="center" vertical="center" wrapText="1"/>
      <protection/>
    </xf>
    <xf numFmtId="49" fontId="19" fillId="3" borderId="32" xfId="168" applyNumberFormat="1" applyFont="1" applyFill="1" applyBorder="1" applyAlignment="1">
      <alignment horizontal="center" vertical="center" wrapText="1"/>
      <protection/>
    </xf>
    <xf numFmtId="49" fontId="19" fillId="3" borderId="26" xfId="168" applyNumberFormat="1" applyFont="1" applyFill="1" applyBorder="1" applyAlignment="1">
      <alignment horizontal="center" vertical="center" wrapText="1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2" fontId="86" fillId="0" borderId="21" xfId="155" applyNumberFormat="1" applyFont="1" applyBorder="1" applyAlignment="1" quotePrefix="1">
      <alignment horizontal="center" vertical="center" wrapText="1"/>
      <protection/>
    </xf>
    <xf numFmtId="2" fontId="86" fillId="0" borderId="32" xfId="155" applyNumberFormat="1" applyFont="1" applyBorder="1" applyAlignment="1" quotePrefix="1">
      <alignment horizontal="center" vertical="center" wrapText="1"/>
      <protection/>
    </xf>
    <xf numFmtId="2" fontId="86" fillId="0" borderId="26" xfId="155" applyNumberFormat="1" applyFont="1" applyBorder="1" applyAlignment="1" quotePrefix="1">
      <alignment horizontal="center" vertical="center" wrapText="1"/>
      <protection/>
    </xf>
    <xf numFmtId="0" fontId="19" fillId="53" borderId="21" xfId="168" applyFont="1" applyFill="1" applyBorder="1" applyAlignment="1">
      <alignment horizontal="center" vertical="center" wrapText="1"/>
      <protection/>
    </xf>
    <xf numFmtId="0" fontId="86" fillId="0" borderId="32" xfId="155" applyFont="1" applyBorder="1" applyAlignment="1" quotePrefix="1">
      <alignment horizontal="center" vertical="center" wrapText="1"/>
      <protection/>
    </xf>
    <xf numFmtId="0" fontId="7" fillId="0" borderId="0" xfId="144" applyFont="1" applyAlignment="1">
      <alignment horizontal="center"/>
      <protection/>
    </xf>
    <xf numFmtId="0" fontId="7" fillId="0" borderId="0" xfId="144" applyFont="1" applyAlignment="1">
      <alignment horizontal="center" wrapText="1"/>
      <protection/>
    </xf>
    <xf numFmtId="0" fontId="7" fillId="0" borderId="49" xfId="144" applyFont="1" applyBorder="1" applyAlignment="1">
      <alignment horizontal="center" wrapText="1"/>
      <protection/>
    </xf>
    <xf numFmtId="0" fontId="7" fillId="0" borderId="50" xfId="144" applyFont="1" applyBorder="1" applyAlignment="1">
      <alignment horizontal="center" wrapText="1"/>
      <protection/>
    </xf>
    <xf numFmtId="0" fontId="7" fillId="0" borderId="51" xfId="144" applyFont="1" applyBorder="1" applyAlignment="1">
      <alignment horizontal="center" vertical="center" wrapText="1"/>
      <protection/>
    </xf>
    <xf numFmtId="0" fontId="7" fillId="0" borderId="52" xfId="144" applyFont="1" applyBorder="1" applyAlignment="1">
      <alignment horizontal="center" vertical="center" wrapText="1"/>
      <protection/>
    </xf>
    <xf numFmtId="0" fontId="7" fillId="0" borderId="53" xfId="144" applyFont="1" applyBorder="1" applyAlignment="1">
      <alignment horizontal="center" vertical="center" wrapText="1"/>
      <protection/>
    </xf>
    <xf numFmtId="0" fontId="7" fillId="0" borderId="54" xfId="144" applyFont="1" applyBorder="1" applyAlignment="1">
      <alignment horizontal="center" vertical="center" wrapText="1"/>
      <protection/>
    </xf>
    <xf numFmtId="0" fontId="7" fillId="0" borderId="55" xfId="144" applyFont="1" applyBorder="1" applyAlignment="1">
      <alignment horizontal="center" vertical="center" wrapText="1"/>
      <protection/>
    </xf>
    <xf numFmtId="0" fontId="7" fillId="0" borderId="56" xfId="144" applyFont="1" applyBorder="1" applyAlignment="1">
      <alignment horizontal="center" vertical="center" wrapText="1"/>
      <protection/>
    </xf>
    <xf numFmtId="0" fontId="7" fillId="0" borderId="57" xfId="144" applyFont="1" applyBorder="1" applyAlignment="1">
      <alignment horizontal="center" vertical="center" wrapText="1"/>
      <protection/>
    </xf>
    <xf numFmtId="0" fontId="7" fillId="0" borderId="58" xfId="144" applyFont="1" applyBorder="1" applyAlignment="1">
      <alignment horizontal="center" vertical="center" wrapText="1"/>
      <protection/>
    </xf>
    <xf numFmtId="0" fontId="7" fillId="0" borderId="59" xfId="144" applyFont="1" applyBorder="1" applyAlignment="1">
      <alignment horizontal="center" vertical="center" wrapText="1"/>
      <protection/>
    </xf>
  </cellXfs>
  <cellStyles count="18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10" xfId="138"/>
    <cellStyle name="Обычный 11" xfId="139"/>
    <cellStyle name="Обычный 12" xfId="140"/>
    <cellStyle name="Обычный 13" xfId="141"/>
    <cellStyle name="Обычный 14" xfId="142"/>
    <cellStyle name="Обычный 15" xfId="143"/>
    <cellStyle name="Обычный 2" xfId="144"/>
    <cellStyle name="Обычный 2 2" xfId="145"/>
    <cellStyle name="Обычный 2 2 2" xfId="146"/>
    <cellStyle name="Обычный 2 3" xfId="147"/>
    <cellStyle name="Обычный 2 4" xfId="148"/>
    <cellStyle name="Обычный 2_19rh2012" xfId="149"/>
    <cellStyle name="Обычный 3" xfId="150"/>
    <cellStyle name="Обычный 3 2" xfId="151"/>
    <cellStyle name="Обычный 3 2 2" xfId="152"/>
    <cellStyle name="Обычный 3 3" xfId="153"/>
    <cellStyle name="Обычный 3 3 2" xfId="154"/>
    <cellStyle name="Обычный 3 4" xfId="155"/>
    <cellStyle name="Обычный 3 5" xfId="156"/>
    <cellStyle name="Обычный 3_Додатки бюджет на 2018 рік" xfId="157"/>
    <cellStyle name="Обычный 4" xfId="158"/>
    <cellStyle name="Обычный 4 2" xfId="159"/>
    <cellStyle name="Обычный 5" xfId="160"/>
    <cellStyle name="Обычный 6" xfId="161"/>
    <cellStyle name="Обычный 6 2" xfId="162"/>
    <cellStyle name="Обычный 7" xfId="163"/>
    <cellStyle name="Обычный 8" xfId="164"/>
    <cellStyle name="Обычный 9" xfId="165"/>
    <cellStyle name="Обычный_Додатки бюджет на 2018 рік" xfId="166"/>
    <cellStyle name="Обычный_Лист1" xfId="167"/>
    <cellStyle name="Обычный_Програми" xfId="168"/>
    <cellStyle name="Підсумок" xfId="169"/>
    <cellStyle name="Плохой" xfId="170"/>
    <cellStyle name="Плохой 2" xfId="171"/>
    <cellStyle name="Поганий" xfId="172"/>
    <cellStyle name="Пояснение" xfId="173"/>
    <cellStyle name="Пояснение 2" xfId="174"/>
    <cellStyle name="Примечание" xfId="175"/>
    <cellStyle name="Примечание 2" xfId="176"/>
    <cellStyle name="Примітка" xfId="177"/>
    <cellStyle name="Percent" xfId="178"/>
    <cellStyle name="Процентный 2" xfId="179"/>
    <cellStyle name="Результат" xfId="180"/>
    <cellStyle name="Связанная ячейка" xfId="181"/>
    <cellStyle name="Связанная ячейка 2" xfId="182"/>
    <cellStyle name="Середній" xfId="183"/>
    <cellStyle name="Стиль 1" xfId="184"/>
    <cellStyle name="Текст попередження" xfId="185"/>
    <cellStyle name="Текст пояснення" xfId="186"/>
    <cellStyle name="Текст предупреждения" xfId="187"/>
    <cellStyle name="Текст предупреждения 2" xfId="188"/>
    <cellStyle name="Comma" xfId="189"/>
    <cellStyle name="Comma [0]" xfId="190"/>
    <cellStyle name="Финансовый 2" xfId="191"/>
    <cellStyle name="Хороший" xfId="192"/>
    <cellStyle name="Хороший 2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zoomScalePageLayoutView="0" workbookViewId="0" topLeftCell="A85">
      <selection activeCell="B93" sqref="B93"/>
    </sheetView>
  </sheetViews>
  <sheetFormatPr defaultColWidth="9.00390625" defaultRowHeight="12.75"/>
  <cols>
    <col min="1" max="1" width="11.25390625" style="278" customWidth="1"/>
    <col min="2" max="2" width="41.00390625" style="278" customWidth="1"/>
    <col min="3" max="3" width="14.125" style="278" customWidth="1"/>
    <col min="4" max="4" width="14.00390625" style="278" customWidth="1"/>
    <col min="5" max="5" width="14.125" style="278" customWidth="1"/>
    <col min="6" max="6" width="14.75390625" style="278" customWidth="1"/>
    <col min="7" max="16384" width="9.125" style="278" customWidth="1"/>
  </cols>
  <sheetData>
    <row r="1" spans="1:6" ht="15.75">
      <c r="A1" s="278" t="s">
        <v>142</v>
      </c>
      <c r="C1" s="300" t="s">
        <v>0</v>
      </c>
      <c r="D1" s="300"/>
      <c r="E1" s="264"/>
      <c r="F1" s="264"/>
    </row>
    <row r="2" spans="3:6" ht="30" customHeight="1">
      <c r="C2" s="299" t="s">
        <v>454</v>
      </c>
      <c r="D2" s="299"/>
      <c r="E2" s="299"/>
      <c r="F2" s="299"/>
    </row>
    <row r="3" spans="3:6" ht="15.75">
      <c r="C3" s="276">
        <v>43777</v>
      </c>
      <c r="D3" s="275"/>
      <c r="E3" s="275"/>
      <c r="F3" s="275"/>
    </row>
    <row r="5" spans="1:6" s="279" customFormat="1" ht="31.5" customHeight="1">
      <c r="A5" s="301" t="s">
        <v>422</v>
      </c>
      <c r="B5" s="302"/>
      <c r="C5" s="302"/>
      <c r="D5" s="302"/>
      <c r="E5" s="302"/>
      <c r="F5" s="302"/>
    </row>
    <row r="6" s="279" customFormat="1" ht="15.75">
      <c r="F6" s="280" t="s">
        <v>208</v>
      </c>
    </row>
    <row r="7" spans="1:6" s="279" customFormat="1" ht="15.75">
      <c r="A7" s="303" t="s">
        <v>1</v>
      </c>
      <c r="B7" s="303" t="s">
        <v>421</v>
      </c>
      <c r="C7" s="304" t="s">
        <v>240</v>
      </c>
      <c r="D7" s="303" t="s">
        <v>3</v>
      </c>
      <c r="E7" s="303" t="s">
        <v>4</v>
      </c>
      <c r="F7" s="303"/>
    </row>
    <row r="8" spans="1:6" s="279" customFormat="1" ht="15.75">
      <c r="A8" s="303"/>
      <c r="B8" s="303"/>
      <c r="C8" s="303"/>
      <c r="D8" s="303"/>
      <c r="E8" s="303" t="s">
        <v>214</v>
      </c>
      <c r="F8" s="303" t="s">
        <v>241</v>
      </c>
    </row>
    <row r="9" spans="1:6" s="279" customFormat="1" ht="15.75">
      <c r="A9" s="303"/>
      <c r="B9" s="303"/>
      <c r="C9" s="303"/>
      <c r="D9" s="303"/>
      <c r="E9" s="303"/>
      <c r="F9" s="303"/>
    </row>
    <row r="10" spans="1:6" s="279" customFormat="1" ht="15.75">
      <c r="A10" s="281">
        <v>1</v>
      </c>
      <c r="B10" s="281">
        <v>2</v>
      </c>
      <c r="C10" s="282">
        <v>3</v>
      </c>
      <c r="D10" s="281">
        <v>4</v>
      </c>
      <c r="E10" s="281">
        <v>5</v>
      </c>
      <c r="F10" s="281">
        <v>6</v>
      </c>
    </row>
    <row r="11" spans="1:6" s="279" customFormat="1" ht="15.75">
      <c r="A11" s="283">
        <v>10000000</v>
      </c>
      <c r="B11" s="284" t="s">
        <v>5</v>
      </c>
      <c r="C11" s="285">
        <f aca="true" t="shared" si="0" ref="C11:C42">D11+E11</f>
        <v>52157370</v>
      </c>
      <c r="D11" s="286">
        <v>52104470</v>
      </c>
      <c r="E11" s="286">
        <v>52900</v>
      </c>
      <c r="F11" s="286">
        <v>0</v>
      </c>
    </row>
    <row r="12" spans="1:6" s="279" customFormat="1" ht="47.25">
      <c r="A12" s="283">
        <v>11000000</v>
      </c>
      <c r="B12" s="284" t="s">
        <v>6</v>
      </c>
      <c r="C12" s="285">
        <f t="shared" si="0"/>
        <v>36449200</v>
      </c>
      <c r="D12" s="286">
        <v>36449200</v>
      </c>
      <c r="E12" s="286">
        <v>0</v>
      </c>
      <c r="F12" s="286">
        <v>0</v>
      </c>
    </row>
    <row r="13" spans="1:6" s="279" customFormat="1" ht="31.5">
      <c r="A13" s="283">
        <v>11010000</v>
      </c>
      <c r="B13" s="284" t="s">
        <v>7</v>
      </c>
      <c r="C13" s="285">
        <f t="shared" si="0"/>
        <v>36449200</v>
      </c>
      <c r="D13" s="286">
        <v>36449200</v>
      </c>
      <c r="E13" s="286">
        <v>0</v>
      </c>
      <c r="F13" s="286">
        <v>0</v>
      </c>
    </row>
    <row r="14" spans="1:6" s="279" customFormat="1" ht="63">
      <c r="A14" s="287">
        <v>11010100</v>
      </c>
      <c r="B14" s="288" t="s">
        <v>8</v>
      </c>
      <c r="C14" s="289">
        <f t="shared" si="0"/>
        <v>23605000</v>
      </c>
      <c r="D14" s="290">
        <v>23605000</v>
      </c>
      <c r="E14" s="290">
        <v>0</v>
      </c>
      <c r="F14" s="290">
        <v>0</v>
      </c>
    </row>
    <row r="15" spans="1:6" s="279" customFormat="1" ht="94.5">
      <c r="A15" s="287">
        <v>11010200</v>
      </c>
      <c r="B15" s="288" t="s">
        <v>9</v>
      </c>
      <c r="C15" s="289">
        <f t="shared" si="0"/>
        <v>745000</v>
      </c>
      <c r="D15" s="290">
        <v>745000</v>
      </c>
      <c r="E15" s="290">
        <v>0</v>
      </c>
      <c r="F15" s="290">
        <v>0</v>
      </c>
    </row>
    <row r="16" spans="1:6" s="279" customFormat="1" ht="63">
      <c r="A16" s="287">
        <v>11010400</v>
      </c>
      <c r="B16" s="288" t="s">
        <v>10</v>
      </c>
      <c r="C16" s="289">
        <f t="shared" si="0"/>
        <v>11993000</v>
      </c>
      <c r="D16" s="290">
        <v>11993000</v>
      </c>
      <c r="E16" s="290">
        <v>0</v>
      </c>
      <c r="F16" s="290">
        <v>0</v>
      </c>
    </row>
    <row r="17" spans="1:6" s="279" customFormat="1" ht="47.25">
      <c r="A17" s="287">
        <v>11010500</v>
      </c>
      <c r="B17" s="288" t="s">
        <v>11</v>
      </c>
      <c r="C17" s="289">
        <f t="shared" si="0"/>
        <v>106200</v>
      </c>
      <c r="D17" s="290">
        <v>106200</v>
      </c>
      <c r="E17" s="290">
        <v>0</v>
      </c>
      <c r="F17" s="290">
        <v>0</v>
      </c>
    </row>
    <row r="18" spans="1:6" s="279" customFormat="1" ht="47.25">
      <c r="A18" s="283">
        <v>13000000</v>
      </c>
      <c r="B18" s="284" t="s">
        <v>420</v>
      </c>
      <c r="C18" s="285">
        <f t="shared" si="0"/>
        <v>24900</v>
      </c>
      <c r="D18" s="286">
        <v>24900</v>
      </c>
      <c r="E18" s="286">
        <v>0</v>
      </c>
      <c r="F18" s="286">
        <v>0</v>
      </c>
    </row>
    <row r="19" spans="1:6" s="279" customFormat="1" ht="31.5">
      <c r="A19" s="283">
        <v>13010000</v>
      </c>
      <c r="B19" s="284" t="s">
        <v>419</v>
      </c>
      <c r="C19" s="285">
        <f t="shared" si="0"/>
        <v>24100</v>
      </c>
      <c r="D19" s="286">
        <v>24100</v>
      </c>
      <c r="E19" s="286">
        <v>0</v>
      </c>
      <c r="F19" s="286">
        <v>0</v>
      </c>
    </row>
    <row r="20" spans="1:6" s="279" customFormat="1" ht="96.75" customHeight="1">
      <c r="A20" s="287">
        <v>13010200</v>
      </c>
      <c r="B20" s="288" t="s">
        <v>418</v>
      </c>
      <c r="C20" s="289">
        <f t="shared" si="0"/>
        <v>24100</v>
      </c>
      <c r="D20" s="290">
        <v>24100</v>
      </c>
      <c r="E20" s="290">
        <v>0</v>
      </c>
      <c r="F20" s="290">
        <v>0</v>
      </c>
    </row>
    <row r="21" spans="1:6" s="279" customFormat="1" ht="31.5">
      <c r="A21" s="283">
        <v>13030000</v>
      </c>
      <c r="B21" s="284" t="s">
        <v>417</v>
      </c>
      <c r="C21" s="285">
        <f t="shared" si="0"/>
        <v>800</v>
      </c>
      <c r="D21" s="286">
        <v>800</v>
      </c>
      <c r="E21" s="286">
        <v>0</v>
      </c>
      <c r="F21" s="286">
        <v>0</v>
      </c>
    </row>
    <row r="22" spans="1:6" s="279" customFormat="1" ht="47.25">
      <c r="A22" s="287">
        <v>13030100</v>
      </c>
      <c r="B22" s="288" t="s">
        <v>416</v>
      </c>
      <c r="C22" s="289">
        <f t="shared" si="0"/>
        <v>800</v>
      </c>
      <c r="D22" s="290">
        <v>800</v>
      </c>
      <c r="E22" s="290">
        <v>0</v>
      </c>
      <c r="F22" s="290">
        <v>0</v>
      </c>
    </row>
    <row r="23" spans="1:6" s="279" customFormat="1" ht="31.5">
      <c r="A23" s="283">
        <v>14000000</v>
      </c>
      <c r="B23" s="284" t="s">
        <v>75</v>
      </c>
      <c r="C23" s="285">
        <f t="shared" si="0"/>
        <v>1282000</v>
      </c>
      <c r="D23" s="286">
        <v>1282000</v>
      </c>
      <c r="E23" s="286">
        <v>0</v>
      </c>
      <c r="F23" s="286">
        <v>0</v>
      </c>
    </row>
    <row r="24" spans="1:6" s="279" customFormat="1" ht="47.25">
      <c r="A24" s="283">
        <v>14020000</v>
      </c>
      <c r="B24" s="284" t="s">
        <v>415</v>
      </c>
      <c r="C24" s="285">
        <f t="shared" si="0"/>
        <v>210000</v>
      </c>
      <c r="D24" s="286">
        <v>210000</v>
      </c>
      <c r="E24" s="286">
        <v>0</v>
      </c>
      <c r="F24" s="286">
        <v>0</v>
      </c>
    </row>
    <row r="25" spans="1:6" s="279" customFormat="1" ht="15.75">
      <c r="A25" s="287">
        <v>14021900</v>
      </c>
      <c r="B25" s="288" t="s">
        <v>73</v>
      </c>
      <c r="C25" s="289">
        <f t="shared" si="0"/>
        <v>210000</v>
      </c>
      <c r="D25" s="290">
        <v>210000</v>
      </c>
      <c r="E25" s="290">
        <v>0</v>
      </c>
      <c r="F25" s="290">
        <v>0</v>
      </c>
    </row>
    <row r="26" spans="1:6" s="279" customFormat="1" ht="47.25">
      <c r="A26" s="283">
        <v>14030000</v>
      </c>
      <c r="B26" s="284" t="s">
        <v>74</v>
      </c>
      <c r="C26" s="285">
        <f t="shared" si="0"/>
        <v>840000</v>
      </c>
      <c r="D26" s="286">
        <v>840000</v>
      </c>
      <c r="E26" s="286">
        <v>0</v>
      </c>
      <c r="F26" s="286">
        <v>0</v>
      </c>
    </row>
    <row r="27" spans="1:6" s="279" customFormat="1" ht="15.75">
      <c r="A27" s="287">
        <v>14031900</v>
      </c>
      <c r="B27" s="288" t="s">
        <v>73</v>
      </c>
      <c r="C27" s="289">
        <f t="shared" si="0"/>
        <v>840000</v>
      </c>
      <c r="D27" s="290">
        <v>840000</v>
      </c>
      <c r="E27" s="290">
        <v>0</v>
      </c>
      <c r="F27" s="290">
        <v>0</v>
      </c>
    </row>
    <row r="28" spans="1:6" s="279" customFormat="1" ht="47.25">
      <c r="A28" s="287">
        <v>14040000</v>
      </c>
      <c r="B28" s="288" t="s">
        <v>414</v>
      </c>
      <c r="C28" s="289">
        <f t="shared" si="0"/>
        <v>232000</v>
      </c>
      <c r="D28" s="290">
        <v>232000</v>
      </c>
      <c r="E28" s="290">
        <v>0</v>
      </c>
      <c r="F28" s="290">
        <v>0</v>
      </c>
    </row>
    <row r="29" spans="1:6" s="279" customFormat="1" ht="15.75">
      <c r="A29" s="283">
        <v>18000000</v>
      </c>
      <c r="B29" s="284" t="s">
        <v>413</v>
      </c>
      <c r="C29" s="285">
        <f t="shared" si="0"/>
        <v>14348370</v>
      </c>
      <c r="D29" s="286">
        <v>14348370</v>
      </c>
      <c r="E29" s="286">
        <v>0</v>
      </c>
      <c r="F29" s="286">
        <v>0</v>
      </c>
    </row>
    <row r="30" spans="1:6" s="279" customFormat="1" ht="15.75">
      <c r="A30" s="283">
        <v>18010000</v>
      </c>
      <c r="B30" s="284" t="s">
        <v>412</v>
      </c>
      <c r="C30" s="285">
        <f t="shared" si="0"/>
        <v>5231770</v>
      </c>
      <c r="D30" s="286">
        <v>5231770</v>
      </c>
      <c r="E30" s="286">
        <v>0</v>
      </c>
      <c r="F30" s="286">
        <v>0</v>
      </c>
    </row>
    <row r="31" spans="1:6" s="279" customFormat="1" ht="63">
      <c r="A31" s="287">
        <v>18010100</v>
      </c>
      <c r="B31" s="288" t="s">
        <v>411</v>
      </c>
      <c r="C31" s="289">
        <f t="shared" si="0"/>
        <v>740</v>
      </c>
      <c r="D31" s="290">
        <v>740</v>
      </c>
      <c r="E31" s="290">
        <v>0</v>
      </c>
      <c r="F31" s="290">
        <v>0</v>
      </c>
    </row>
    <row r="32" spans="1:6" s="279" customFormat="1" ht="63">
      <c r="A32" s="287">
        <v>18010200</v>
      </c>
      <c r="B32" s="288" t="s">
        <v>410</v>
      </c>
      <c r="C32" s="289">
        <f t="shared" si="0"/>
        <v>1160</v>
      </c>
      <c r="D32" s="290">
        <v>1160</v>
      </c>
      <c r="E32" s="290">
        <v>0</v>
      </c>
      <c r="F32" s="290">
        <v>0</v>
      </c>
    </row>
    <row r="33" spans="1:6" s="279" customFormat="1" ht="63">
      <c r="A33" s="287">
        <v>18010300</v>
      </c>
      <c r="B33" s="288" t="s">
        <v>409</v>
      </c>
      <c r="C33" s="289">
        <f t="shared" si="0"/>
        <v>4420</v>
      </c>
      <c r="D33" s="290">
        <v>4420</v>
      </c>
      <c r="E33" s="290">
        <v>0</v>
      </c>
      <c r="F33" s="290">
        <v>0</v>
      </c>
    </row>
    <row r="34" spans="1:6" s="279" customFormat="1" ht="63">
      <c r="A34" s="287">
        <v>18010400</v>
      </c>
      <c r="B34" s="288" t="s">
        <v>408</v>
      </c>
      <c r="C34" s="289">
        <f t="shared" si="0"/>
        <v>124000</v>
      </c>
      <c r="D34" s="290">
        <v>124000</v>
      </c>
      <c r="E34" s="290">
        <v>0</v>
      </c>
      <c r="F34" s="290">
        <v>0</v>
      </c>
    </row>
    <row r="35" spans="1:6" s="279" customFormat="1" ht="15.75">
      <c r="A35" s="287">
        <v>18010500</v>
      </c>
      <c r="B35" s="288" t="s">
        <v>407</v>
      </c>
      <c r="C35" s="289">
        <f t="shared" si="0"/>
        <v>300000</v>
      </c>
      <c r="D35" s="290">
        <v>300000</v>
      </c>
      <c r="E35" s="290">
        <v>0</v>
      </c>
      <c r="F35" s="290">
        <v>0</v>
      </c>
    </row>
    <row r="36" spans="1:6" s="279" customFormat="1" ht="15.75">
      <c r="A36" s="287">
        <v>18010600</v>
      </c>
      <c r="B36" s="288" t="s">
        <v>406</v>
      </c>
      <c r="C36" s="289">
        <f t="shared" si="0"/>
        <v>4020000</v>
      </c>
      <c r="D36" s="290">
        <v>4020000</v>
      </c>
      <c r="E36" s="290">
        <v>0</v>
      </c>
      <c r="F36" s="290">
        <v>0</v>
      </c>
    </row>
    <row r="37" spans="1:6" s="279" customFormat="1" ht="15.75">
      <c r="A37" s="287">
        <v>18010700</v>
      </c>
      <c r="B37" s="288" t="s">
        <v>405</v>
      </c>
      <c r="C37" s="289">
        <f t="shared" si="0"/>
        <v>220700</v>
      </c>
      <c r="D37" s="290">
        <v>220700</v>
      </c>
      <c r="E37" s="290">
        <v>0</v>
      </c>
      <c r="F37" s="290">
        <v>0</v>
      </c>
    </row>
    <row r="38" spans="1:6" s="279" customFormat="1" ht="15.75">
      <c r="A38" s="287">
        <v>18010900</v>
      </c>
      <c r="B38" s="288" t="s">
        <v>404</v>
      </c>
      <c r="C38" s="289">
        <f t="shared" si="0"/>
        <v>531750</v>
      </c>
      <c r="D38" s="290">
        <v>531750</v>
      </c>
      <c r="E38" s="290">
        <v>0</v>
      </c>
      <c r="F38" s="290">
        <v>0</v>
      </c>
    </row>
    <row r="39" spans="1:6" s="279" customFormat="1" ht="31.5">
      <c r="A39" s="287">
        <v>18011100</v>
      </c>
      <c r="B39" s="288" t="s">
        <v>403</v>
      </c>
      <c r="C39" s="289">
        <f t="shared" si="0"/>
        <v>29000</v>
      </c>
      <c r="D39" s="290">
        <v>29000</v>
      </c>
      <c r="E39" s="290">
        <v>0</v>
      </c>
      <c r="F39" s="290">
        <v>0</v>
      </c>
    </row>
    <row r="40" spans="1:6" s="279" customFormat="1" ht="15.75">
      <c r="A40" s="283">
        <v>18030000</v>
      </c>
      <c r="B40" s="284" t="s">
        <v>72</v>
      </c>
      <c r="C40" s="285">
        <f t="shared" si="0"/>
        <v>360</v>
      </c>
      <c r="D40" s="286">
        <v>360</v>
      </c>
      <c r="E40" s="286">
        <v>0</v>
      </c>
      <c r="F40" s="286">
        <v>0</v>
      </c>
    </row>
    <row r="41" spans="1:6" s="279" customFormat="1" ht="31.5">
      <c r="A41" s="287">
        <v>18030100</v>
      </c>
      <c r="B41" s="288" t="s">
        <v>71</v>
      </c>
      <c r="C41" s="289">
        <f t="shared" si="0"/>
        <v>360</v>
      </c>
      <c r="D41" s="290">
        <v>360</v>
      </c>
      <c r="E41" s="290">
        <v>0</v>
      </c>
      <c r="F41" s="290">
        <v>0</v>
      </c>
    </row>
    <row r="42" spans="1:6" s="279" customFormat="1" ht="15.75">
      <c r="A42" s="283">
        <v>18050000</v>
      </c>
      <c r="B42" s="284" t="s">
        <v>70</v>
      </c>
      <c r="C42" s="285">
        <f t="shared" si="0"/>
        <v>9116240</v>
      </c>
      <c r="D42" s="286">
        <v>9116240</v>
      </c>
      <c r="E42" s="286">
        <v>0</v>
      </c>
      <c r="F42" s="286">
        <v>0</v>
      </c>
    </row>
    <row r="43" spans="1:6" s="279" customFormat="1" ht="15.75">
      <c r="A43" s="287">
        <v>18050300</v>
      </c>
      <c r="B43" s="288" t="s">
        <v>69</v>
      </c>
      <c r="C43" s="289">
        <f aca="true" t="shared" si="1" ref="C43:C74">D43+E43</f>
        <v>54760</v>
      </c>
      <c r="D43" s="290">
        <v>54760</v>
      </c>
      <c r="E43" s="290">
        <v>0</v>
      </c>
      <c r="F43" s="290">
        <v>0</v>
      </c>
    </row>
    <row r="44" spans="1:6" s="279" customFormat="1" ht="15.75">
      <c r="A44" s="287">
        <v>18050400</v>
      </c>
      <c r="B44" s="288" t="s">
        <v>68</v>
      </c>
      <c r="C44" s="289">
        <f t="shared" si="1"/>
        <v>1315780</v>
      </c>
      <c r="D44" s="290">
        <v>1315780</v>
      </c>
      <c r="E44" s="290">
        <v>0</v>
      </c>
      <c r="F44" s="290">
        <v>0</v>
      </c>
    </row>
    <row r="45" spans="1:6" s="279" customFormat="1" ht="94.5" customHeight="1">
      <c r="A45" s="287">
        <v>18050500</v>
      </c>
      <c r="B45" s="288" t="s">
        <v>402</v>
      </c>
      <c r="C45" s="289">
        <f t="shared" si="1"/>
        <v>7745700</v>
      </c>
      <c r="D45" s="290">
        <v>7745700</v>
      </c>
      <c r="E45" s="290">
        <v>0</v>
      </c>
      <c r="F45" s="290">
        <v>0</v>
      </c>
    </row>
    <row r="46" spans="1:6" s="279" customFormat="1" ht="15.75">
      <c r="A46" s="283">
        <v>19000000</v>
      </c>
      <c r="B46" s="284" t="s">
        <v>93</v>
      </c>
      <c r="C46" s="285">
        <f t="shared" si="1"/>
        <v>52900</v>
      </c>
      <c r="D46" s="286">
        <v>0</v>
      </c>
      <c r="E46" s="286">
        <v>52900</v>
      </c>
      <c r="F46" s="286">
        <v>0</v>
      </c>
    </row>
    <row r="47" spans="1:6" s="279" customFormat="1" ht="15.75">
      <c r="A47" s="283">
        <v>19010000</v>
      </c>
      <c r="B47" s="284" t="s">
        <v>92</v>
      </c>
      <c r="C47" s="285">
        <f t="shared" si="1"/>
        <v>52900</v>
      </c>
      <c r="D47" s="286">
        <v>0</v>
      </c>
      <c r="E47" s="286">
        <v>52900</v>
      </c>
      <c r="F47" s="286">
        <v>0</v>
      </c>
    </row>
    <row r="48" spans="1:6" s="279" customFormat="1" ht="94.5">
      <c r="A48" s="287">
        <v>19010100</v>
      </c>
      <c r="B48" s="288" t="s">
        <v>401</v>
      </c>
      <c r="C48" s="289">
        <f t="shared" si="1"/>
        <v>50300</v>
      </c>
      <c r="D48" s="290">
        <v>0</v>
      </c>
      <c r="E48" s="290">
        <v>50300</v>
      </c>
      <c r="F48" s="290">
        <v>0</v>
      </c>
    </row>
    <row r="49" spans="1:6" s="279" customFormat="1" ht="63.75" customHeight="1">
      <c r="A49" s="287">
        <v>19010300</v>
      </c>
      <c r="B49" s="288" t="s">
        <v>91</v>
      </c>
      <c r="C49" s="289">
        <f t="shared" si="1"/>
        <v>2600</v>
      </c>
      <c r="D49" s="290">
        <v>0</v>
      </c>
      <c r="E49" s="290">
        <v>2600</v>
      </c>
      <c r="F49" s="290">
        <v>0</v>
      </c>
    </row>
    <row r="50" spans="1:6" s="279" customFormat="1" ht="15.75">
      <c r="A50" s="283">
        <v>20000000</v>
      </c>
      <c r="B50" s="284" t="s">
        <v>12</v>
      </c>
      <c r="C50" s="285">
        <f t="shared" si="1"/>
        <v>1537415</v>
      </c>
      <c r="D50" s="286">
        <v>587350</v>
      </c>
      <c r="E50" s="286">
        <v>950065</v>
      </c>
      <c r="F50" s="286">
        <v>0</v>
      </c>
    </row>
    <row r="51" spans="1:6" s="279" customFormat="1" ht="31.5">
      <c r="A51" s="283">
        <v>21000000</v>
      </c>
      <c r="B51" s="284" t="s">
        <v>67</v>
      </c>
      <c r="C51" s="285">
        <f t="shared" si="1"/>
        <v>5550</v>
      </c>
      <c r="D51" s="286">
        <v>5550</v>
      </c>
      <c r="E51" s="286">
        <v>0</v>
      </c>
      <c r="F51" s="286">
        <v>0</v>
      </c>
    </row>
    <row r="52" spans="1:6" s="279" customFormat="1" ht="15.75">
      <c r="A52" s="283">
        <v>21080000</v>
      </c>
      <c r="B52" s="284" t="s">
        <v>66</v>
      </c>
      <c r="C52" s="285">
        <f t="shared" si="1"/>
        <v>5550</v>
      </c>
      <c r="D52" s="286">
        <v>5550</v>
      </c>
      <c r="E52" s="286">
        <v>0</v>
      </c>
      <c r="F52" s="286">
        <v>0</v>
      </c>
    </row>
    <row r="53" spans="1:6" s="279" customFormat="1" ht="15.75">
      <c r="A53" s="287">
        <v>21081100</v>
      </c>
      <c r="B53" s="288" t="s">
        <v>65</v>
      </c>
      <c r="C53" s="289">
        <f t="shared" si="1"/>
        <v>5550</v>
      </c>
      <c r="D53" s="290">
        <v>5550</v>
      </c>
      <c r="E53" s="290">
        <v>0</v>
      </c>
      <c r="F53" s="290">
        <v>0</v>
      </c>
    </row>
    <row r="54" spans="1:6" s="279" customFormat="1" ht="47.25">
      <c r="A54" s="283">
        <v>22000000</v>
      </c>
      <c r="B54" s="284" t="s">
        <v>13</v>
      </c>
      <c r="C54" s="285">
        <f t="shared" si="1"/>
        <v>575300</v>
      </c>
      <c r="D54" s="286">
        <v>575300</v>
      </c>
      <c r="E54" s="286">
        <v>0</v>
      </c>
      <c r="F54" s="286">
        <v>0</v>
      </c>
    </row>
    <row r="55" spans="1:6" s="279" customFormat="1" ht="31.5">
      <c r="A55" s="283">
        <v>22010000</v>
      </c>
      <c r="B55" s="284" t="s">
        <v>56</v>
      </c>
      <c r="C55" s="285">
        <f t="shared" si="1"/>
        <v>507820</v>
      </c>
      <c r="D55" s="286">
        <v>507820</v>
      </c>
      <c r="E55" s="286">
        <v>0</v>
      </c>
      <c r="F55" s="286">
        <v>0</v>
      </c>
    </row>
    <row r="56" spans="1:6" s="279" customFormat="1" ht="63">
      <c r="A56" s="287">
        <v>22010300</v>
      </c>
      <c r="B56" s="288" t="s">
        <v>400</v>
      </c>
      <c r="C56" s="289">
        <f t="shared" si="1"/>
        <v>8820</v>
      </c>
      <c r="D56" s="290">
        <v>8820</v>
      </c>
      <c r="E56" s="290">
        <v>0</v>
      </c>
      <c r="F56" s="290">
        <v>0</v>
      </c>
    </row>
    <row r="57" spans="1:6" s="279" customFormat="1" ht="31.5">
      <c r="A57" s="287">
        <v>22012500</v>
      </c>
      <c r="B57" s="288" t="s">
        <v>64</v>
      </c>
      <c r="C57" s="289">
        <f t="shared" si="1"/>
        <v>234000</v>
      </c>
      <c r="D57" s="290">
        <v>234000</v>
      </c>
      <c r="E57" s="290">
        <v>0</v>
      </c>
      <c r="F57" s="290">
        <v>0</v>
      </c>
    </row>
    <row r="58" spans="1:6" s="279" customFormat="1" ht="47.25">
      <c r="A58" s="287">
        <v>22012600</v>
      </c>
      <c r="B58" s="288" t="s">
        <v>399</v>
      </c>
      <c r="C58" s="289">
        <f t="shared" si="1"/>
        <v>265000</v>
      </c>
      <c r="D58" s="290">
        <v>265000</v>
      </c>
      <c r="E58" s="290">
        <v>0</v>
      </c>
      <c r="F58" s="290">
        <v>0</v>
      </c>
    </row>
    <row r="59" spans="1:6" s="279" customFormat="1" ht="63">
      <c r="A59" s="283">
        <v>22080000</v>
      </c>
      <c r="B59" s="284" t="s">
        <v>63</v>
      </c>
      <c r="C59" s="285">
        <f t="shared" si="1"/>
        <v>16690</v>
      </c>
      <c r="D59" s="286">
        <v>16690</v>
      </c>
      <c r="E59" s="286">
        <v>0</v>
      </c>
      <c r="F59" s="286">
        <v>0</v>
      </c>
    </row>
    <row r="60" spans="1:6" s="279" customFormat="1" ht="63">
      <c r="A60" s="287">
        <v>22080400</v>
      </c>
      <c r="B60" s="288" t="s">
        <v>62</v>
      </c>
      <c r="C60" s="289">
        <f t="shared" si="1"/>
        <v>16690</v>
      </c>
      <c r="D60" s="290">
        <v>16690</v>
      </c>
      <c r="E60" s="290">
        <v>0</v>
      </c>
      <c r="F60" s="290">
        <v>0</v>
      </c>
    </row>
    <row r="61" spans="1:6" s="279" customFormat="1" ht="15.75">
      <c r="A61" s="283">
        <v>22090000</v>
      </c>
      <c r="B61" s="284" t="s">
        <v>61</v>
      </c>
      <c r="C61" s="285">
        <f t="shared" si="1"/>
        <v>48290</v>
      </c>
      <c r="D61" s="286">
        <v>48290</v>
      </c>
      <c r="E61" s="286">
        <v>0</v>
      </c>
      <c r="F61" s="286">
        <v>0</v>
      </c>
    </row>
    <row r="62" spans="1:6" s="279" customFormat="1" ht="63">
      <c r="A62" s="287">
        <v>22090100</v>
      </c>
      <c r="B62" s="288" t="s">
        <v>60</v>
      </c>
      <c r="C62" s="289">
        <f t="shared" si="1"/>
        <v>46250</v>
      </c>
      <c r="D62" s="290">
        <v>46250</v>
      </c>
      <c r="E62" s="290">
        <v>0</v>
      </c>
      <c r="F62" s="290">
        <v>0</v>
      </c>
    </row>
    <row r="63" spans="1:6" s="279" customFormat="1" ht="47.25" customHeight="1">
      <c r="A63" s="287">
        <v>22090400</v>
      </c>
      <c r="B63" s="288" t="s">
        <v>59</v>
      </c>
      <c r="C63" s="289">
        <f t="shared" si="1"/>
        <v>2040</v>
      </c>
      <c r="D63" s="290">
        <v>2040</v>
      </c>
      <c r="E63" s="290">
        <v>0</v>
      </c>
      <c r="F63" s="290">
        <v>0</v>
      </c>
    </row>
    <row r="64" spans="1:6" s="279" customFormat="1" ht="126">
      <c r="A64" s="287">
        <v>22130000</v>
      </c>
      <c r="B64" s="288" t="s">
        <v>398</v>
      </c>
      <c r="C64" s="289">
        <f t="shared" si="1"/>
        <v>2500</v>
      </c>
      <c r="D64" s="290">
        <v>2500</v>
      </c>
      <c r="E64" s="290">
        <v>0</v>
      </c>
      <c r="F64" s="290">
        <v>0</v>
      </c>
    </row>
    <row r="65" spans="1:6" s="279" customFormat="1" ht="15.75">
      <c r="A65" s="283">
        <v>24000000</v>
      </c>
      <c r="B65" s="284" t="s">
        <v>90</v>
      </c>
      <c r="C65" s="285">
        <f t="shared" si="1"/>
        <v>9000</v>
      </c>
      <c r="D65" s="286">
        <v>6500</v>
      </c>
      <c r="E65" s="286">
        <v>2500</v>
      </c>
      <c r="F65" s="286">
        <v>0</v>
      </c>
    </row>
    <row r="66" spans="1:6" s="279" customFormat="1" ht="15.75">
      <c r="A66" s="283">
        <v>24060000</v>
      </c>
      <c r="B66" s="284" t="s">
        <v>66</v>
      </c>
      <c r="C66" s="285">
        <f t="shared" si="1"/>
        <v>9000</v>
      </c>
      <c r="D66" s="286">
        <v>6500</v>
      </c>
      <c r="E66" s="286">
        <v>2500</v>
      </c>
      <c r="F66" s="286">
        <v>0</v>
      </c>
    </row>
    <row r="67" spans="1:6" s="279" customFormat="1" ht="15.75">
      <c r="A67" s="287">
        <v>24060300</v>
      </c>
      <c r="B67" s="288" t="s">
        <v>66</v>
      </c>
      <c r="C67" s="289">
        <f t="shared" si="1"/>
        <v>4600</v>
      </c>
      <c r="D67" s="290">
        <v>4600</v>
      </c>
      <c r="E67" s="290">
        <v>0</v>
      </c>
      <c r="F67" s="290">
        <v>0</v>
      </c>
    </row>
    <row r="68" spans="1:6" s="279" customFormat="1" ht="78.75">
      <c r="A68" s="287">
        <v>24062100</v>
      </c>
      <c r="B68" s="288" t="s">
        <v>89</v>
      </c>
      <c r="C68" s="289">
        <f t="shared" si="1"/>
        <v>2500</v>
      </c>
      <c r="D68" s="290">
        <v>0</v>
      </c>
      <c r="E68" s="290">
        <v>2500</v>
      </c>
      <c r="F68" s="290">
        <v>0</v>
      </c>
    </row>
    <row r="69" spans="1:6" s="279" customFormat="1" ht="127.5" customHeight="1">
      <c r="A69" s="287">
        <v>24062200</v>
      </c>
      <c r="B69" s="288" t="s">
        <v>397</v>
      </c>
      <c r="C69" s="289">
        <f t="shared" si="1"/>
        <v>1900</v>
      </c>
      <c r="D69" s="290">
        <v>1900</v>
      </c>
      <c r="E69" s="290">
        <v>0</v>
      </c>
      <c r="F69" s="290">
        <v>0</v>
      </c>
    </row>
    <row r="70" spans="1:6" s="279" customFormat="1" ht="31.5">
      <c r="A70" s="283">
        <v>25000000</v>
      </c>
      <c r="B70" s="284" t="s">
        <v>88</v>
      </c>
      <c r="C70" s="285">
        <f t="shared" si="1"/>
        <v>947565</v>
      </c>
      <c r="D70" s="286">
        <v>0</v>
      </c>
      <c r="E70" s="286">
        <v>947565</v>
      </c>
      <c r="F70" s="286">
        <v>0</v>
      </c>
    </row>
    <row r="71" spans="1:6" s="279" customFormat="1" ht="47.25">
      <c r="A71" s="283">
        <v>25010000</v>
      </c>
      <c r="B71" s="284" t="s">
        <v>87</v>
      </c>
      <c r="C71" s="285">
        <f t="shared" si="1"/>
        <v>947565</v>
      </c>
      <c r="D71" s="286">
        <v>0</v>
      </c>
      <c r="E71" s="286">
        <v>947565</v>
      </c>
      <c r="F71" s="286">
        <v>0</v>
      </c>
    </row>
    <row r="72" spans="1:6" s="279" customFormat="1" ht="47.25">
      <c r="A72" s="287">
        <v>25010100</v>
      </c>
      <c r="B72" s="288" t="s">
        <v>86</v>
      </c>
      <c r="C72" s="289">
        <f t="shared" si="1"/>
        <v>292910</v>
      </c>
      <c r="D72" s="290">
        <v>0</v>
      </c>
      <c r="E72" s="290">
        <v>292910</v>
      </c>
      <c r="F72" s="290">
        <v>0</v>
      </c>
    </row>
    <row r="73" spans="1:6" s="279" customFormat="1" ht="31.5">
      <c r="A73" s="287">
        <v>25010200</v>
      </c>
      <c r="B73" s="288" t="s">
        <v>85</v>
      </c>
      <c r="C73" s="289">
        <f t="shared" si="1"/>
        <v>388555</v>
      </c>
      <c r="D73" s="290">
        <v>0</v>
      </c>
      <c r="E73" s="290">
        <v>388555</v>
      </c>
      <c r="F73" s="290">
        <v>0</v>
      </c>
    </row>
    <row r="74" spans="1:6" s="279" customFormat="1" ht="31.5">
      <c r="A74" s="287">
        <v>25010300</v>
      </c>
      <c r="B74" s="288" t="s">
        <v>84</v>
      </c>
      <c r="C74" s="289">
        <f t="shared" si="1"/>
        <v>266100</v>
      </c>
      <c r="D74" s="290">
        <v>0</v>
      </c>
      <c r="E74" s="290">
        <v>266100</v>
      </c>
      <c r="F74" s="290">
        <v>0</v>
      </c>
    </row>
    <row r="75" spans="1:6" s="279" customFormat="1" ht="31.5">
      <c r="A75" s="291"/>
      <c r="B75" s="292" t="s">
        <v>396</v>
      </c>
      <c r="C75" s="285">
        <f aca="true" t="shared" si="2" ref="C75:C89">D75+E75</f>
        <v>53694785</v>
      </c>
      <c r="D75" s="285">
        <v>52691820</v>
      </c>
      <c r="E75" s="285">
        <v>1002965</v>
      </c>
      <c r="F75" s="285">
        <v>0</v>
      </c>
    </row>
    <row r="76" spans="1:6" s="279" customFormat="1" ht="15.75">
      <c r="A76" s="283">
        <v>40000000</v>
      </c>
      <c r="B76" s="284" t="s">
        <v>14</v>
      </c>
      <c r="C76" s="285">
        <f t="shared" si="2"/>
        <v>36076481</v>
      </c>
      <c r="D76" s="286">
        <v>36076481</v>
      </c>
      <c r="E76" s="286">
        <v>0</v>
      </c>
      <c r="F76" s="286">
        <v>0</v>
      </c>
    </row>
    <row r="77" spans="1:6" s="279" customFormat="1" ht="15.75">
      <c r="A77" s="283">
        <v>41000000</v>
      </c>
      <c r="B77" s="284" t="s">
        <v>15</v>
      </c>
      <c r="C77" s="285">
        <f t="shared" si="2"/>
        <v>36076481</v>
      </c>
      <c r="D77" s="286">
        <v>36076481</v>
      </c>
      <c r="E77" s="286">
        <v>0</v>
      </c>
      <c r="F77" s="286">
        <v>0</v>
      </c>
    </row>
    <row r="78" spans="1:6" s="279" customFormat="1" ht="31.5">
      <c r="A78" s="283">
        <v>41030000</v>
      </c>
      <c r="B78" s="284" t="s">
        <v>395</v>
      </c>
      <c r="C78" s="285">
        <f t="shared" si="2"/>
        <v>34542110</v>
      </c>
      <c r="D78" s="286">
        <v>34542110</v>
      </c>
      <c r="E78" s="286">
        <v>0</v>
      </c>
      <c r="F78" s="286">
        <v>0</v>
      </c>
    </row>
    <row r="79" spans="1:6" s="279" customFormat="1" ht="63">
      <c r="A79" s="287">
        <v>41033200</v>
      </c>
      <c r="B79" s="288" t="s">
        <v>394</v>
      </c>
      <c r="C79" s="289">
        <f t="shared" si="2"/>
        <v>4509600</v>
      </c>
      <c r="D79" s="290">
        <v>4509600</v>
      </c>
      <c r="E79" s="290">
        <v>0</v>
      </c>
      <c r="F79" s="290">
        <v>0</v>
      </c>
    </row>
    <row r="80" spans="1:6" s="279" customFormat="1" ht="31.5">
      <c r="A80" s="287">
        <v>41033900</v>
      </c>
      <c r="B80" s="288" t="s">
        <v>393</v>
      </c>
      <c r="C80" s="289">
        <f t="shared" si="2"/>
        <v>18919700</v>
      </c>
      <c r="D80" s="290">
        <v>18919700</v>
      </c>
      <c r="E80" s="290">
        <v>0</v>
      </c>
      <c r="F80" s="290">
        <v>0</v>
      </c>
    </row>
    <row r="81" spans="1:6" s="279" customFormat="1" ht="31.5">
      <c r="A81" s="287">
        <v>41034200</v>
      </c>
      <c r="B81" s="288" t="s">
        <v>392</v>
      </c>
      <c r="C81" s="289">
        <f t="shared" si="2"/>
        <v>7220900</v>
      </c>
      <c r="D81" s="290">
        <v>7220900</v>
      </c>
      <c r="E81" s="290">
        <v>0</v>
      </c>
      <c r="F81" s="290">
        <v>0</v>
      </c>
    </row>
    <row r="82" spans="1:6" s="279" customFormat="1" ht="63">
      <c r="A82" s="287">
        <v>41034500</v>
      </c>
      <c r="B82" s="288" t="s">
        <v>345</v>
      </c>
      <c r="C82" s="289">
        <f t="shared" si="2"/>
        <v>3891910</v>
      </c>
      <c r="D82" s="290">
        <v>3891910</v>
      </c>
      <c r="E82" s="290">
        <v>0</v>
      </c>
      <c r="F82" s="290">
        <v>0</v>
      </c>
    </row>
    <row r="83" spans="1:6" s="279" customFormat="1" ht="31.5">
      <c r="A83" s="283">
        <v>41050000</v>
      </c>
      <c r="B83" s="284" t="s">
        <v>391</v>
      </c>
      <c r="C83" s="285">
        <f t="shared" si="2"/>
        <v>1534371</v>
      </c>
      <c r="D83" s="286">
        <v>1534371</v>
      </c>
      <c r="E83" s="286">
        <v>0</v>
      </c>
      <c r="F83" s="286">
        <v>0</v>
      </c>
    </row>
    <row r="84" spans="1:6" s="279" customFormat="1" ht="63">
      <c r="A84" s="287">
        <v>41051100</v>
      </c>
      <c r="B84" s="288" t="s">
        <v>390</v>
      </c>
      <c r="C84" s="289">
        <f t="shared" si="2"/>
        <v>584800</v>
      </c>
      <c r="D84" s="290">
        <v>584800</v>
      </c>
      <c r="E84" s="290">
        <v>0</v>
      </c>
      <c r="F84" s="290">
        <v>0</v>
      </c>
    </row>
    <row r="85" spans="1:6" s="279" customFormat="1" ht="78.75">
      <c r="A85" s="287">
        <v>41051200</v>
      </c>
      <c r="B85" s="288" t="s">
        <v>242</v>
      </c>
      <c r="C85" s="289">
        <f t="shared" si="2"/>
        <v>78700</v>
      </c>
      <c r="D85" s="290">
        <v>78700</v>
      </c>
      <c r="E85" s="290">
        <v>0</v>
      </c>
      <c r="F85" s="290">
        <v>0</v>
      </c>
    </row>
    <row r="86" spans="1:6" s="279" customFormat="1" ht="94.5">
      <c r="A86" s="287">
        <v>41051400</v>
      </c>
      <c r="B86" s="288" t="s">
        <v>389</v>
      </c>
      <c r="C86" s="289">
        <f t="shared" si="2"/>
        <v>379318</v>
      </c>
      <c r="D86" s="290">
        <v>379318</v>
      </c>
      <c r="E86" s="290">
        <v>0</v>
      </c>
      <c r="F86" s="290">
        <v>0</v>
      </c>
    </row>
    <row r="87" spans="1:6" s="279" customFormat="1" ht="15.75">
      <c r="A87" s="287">
        <v>41053900</v>
      </c>
      <c r="B87" s="288" t="s">
        <v>308</v>
      </c>
      <c r="C87" s="289">
        <f t="shared" si="2"/>
        <v>83000</v>
      </c>
      <c r="D87" s="290">
        <v>83000</v>
      </c>
      <c r="E87" s="290">
        <v>0</v>
      </c>
      <c r="F87" s="290">
        <v>0</v>
      </c>
    </row>
    <row r="88" spans="1:6" s="279" customFormat="1" ht="78.75">
      <c r="A88" s="287">
        <v>41054300</v>
      </c>
      <c r="B88" s="288" t="s">
        <v>456</v>
      </c>
      <c r="C88" s="289">
        <f t="shared" si="2"/>
        <v>408553</v>
      </c>
      <c r="D88" s="290">
        <v>408553</v>
      </c>
      <c r="E88" s="290">
        <v>0</v>
      </c>
      <c r="F88" s="290">
        <v>0</v>
      </c>
    </row>
    <row r="89" spans="1:6" s="279" customFormat="1" ht="15.75">
      <c r="A89" s="293" t="s">
        <v>273</v>
      </c>
      <c r="B89" s="292" t="s">
        <v>388</v>
      </c>
      <c r="C89" s="285">
        <f t="shared" si="2"/>
        <v>89771266</v>
      </c>
      <c r="D89" s="285">
        <v>88768301</v>
      </c>
      <c r="E89" s="285">
        <v>1002965</v>
      </c>
      <c r="F89" s="285">
        <v>0</v>
      </c>
    </row>
    <row r="90" s="279" customFormat="1" ht="15.75"/>
    <row r="91" s="279" customFormat="1" ht="15.75"/>
    <row r="92" spans="2:5" s="279" customFormat="1" ht="15.75">
      <c r="B92" s="294" t="s">
        <v>446</v>
      </c>
      <c r="E92" s="294" t="s">
        <v>447</v>
      </c>
    </row>
  </sheetData>
  <sheetProtection/>
  <mergeCells count="10">
    <mergeCell ref="C2:F2"/>
    <mergeCell ref="C1:D1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84" right="0.21" top="0.393700787401575" bottom="0.393700787401575" header="0.2" footer="0"/>
  <pageSetup fitToHeight="5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7">
      <selection activeCell="B33" sqref="B33"/>
    </sheetView>
  </sheetViews>
  <sheetFormatPr defaultColWidth="9.00390625" defaultRowHeight="12.75"/>
  <cols>
    <col min="1" max="1" width="11.25390625" style="278" customWidth="1"/>
    <col min="2" max="2" width="41.00390625" style="278" customWidth="1"/>
    <col min="3" max="3" width="14.75390625" style="278" customWidth="1"/>
    <col min="4" max="6" width="14.125" style="278" customWidth="1"/>
    <col min="7" max="16384" width="9.125" style="278" customWidth="1"/>
  </cols>
  <sheetData>
    <row r="1" spans="1:6" ht="15.75">
      <c r="A1" s="278" t="s">
        <v>142</v>
      </c>
      <c r="C1" s="300" t="s">
        <v>262</v>
      </c>
      <c r="D1" s="300"/>
      <c r="E1" s="264"/>
      <c r="F1" s="264"/>
    </row>
    <row r="2" spans="3:6" ht="28.5" customHeight="1">
      <c r="C2" s="299" t="s">
        <v>454</v>
      </c>
      <c r="D2" s="299"/>
      <c r="E2" s="299"/>
      <c r="F2" s="299"/>
    </row>
    <row r="3" spans="3:6" ht="15.75">
      <c r="C3" s="276">
        <v>43777</v>
      </c>
      <c r="D3" s="275"/>
      <c r="E3" s="275"/>
      <c r="F3" s="275"/>
    </row>
    <row r="5" spans="1:6" ht="34.5" customHeight="1">
      <c r="A5" s="301" t="s">
        <v>263</v>
      </c>
      <c r="B5" s="302"/>
      <c r="C5" s="302"/>
      <c r="D5" s="302"/>
      <c r="E5" s="302"/>
      <c r="F5" s="302"/>
    </row>
    <row r="6" spans="1:6" ht="15.75">
      <c r="A6" s="279"/>
      <c r="B6" s="279"/>
      <c r="C6" s="279"/>
      <c r="D6" s="279"/>
      <c r="E6" s="279"/>
      <c r="F6" s="280" t="s">
        <v>208</v>
      </c>
    </row>
    <row r="7" spans="1:6" ht="15.75">
      <c r="A7" s="303" t="s">
        <v>1</v>
      </c>
      <c r="B7" s="303" t="s">
        <v>264</v>
      </c>
      <c r="C7" s="304" t="s">
        <v>240</v>
      </c>
      <c r="D7" s="303" t="s">
        <v>3</v>
      </c>
      <c r="E7" s="303" t="s">
        <v>4</v>
      </c>
      <c r="F7" s="303"/>
    </row>
    <row r="8" spans="1:6" ht="12.75">
      <c r="A8" s="303"/>
      <c r="B8" s="303"/>
      <c r="C8" s="303"/>
      <c r="D8" s="303"/>
      <c r="E8" s="303" t="s">
        <v>214</v>
      </c>
      <c r="F8" s="303" t="s">
        <v>241</v>
      </c>
    </row>
    <row r="9" spans="1:6" ht="40.5" customHeight="1">
      <c r="A9" s="303"/>
      <c r="B9" s="303"/>
      <c r="C9" s="303"/>
      <c r="D9" s="303"/>
      <c r="E9" s="303"/>
      <c r="F9" s="303"/>
    </row>
    <row r="10" spans="1:6" ht="15.75">
      <c r="A10" s="281">
        <v>1</v>
      </c>
      <c r="B10" s="281">
        <v>2</v>
      </c>
      <c r="C10" s="282">
        <v>3</v>
      </c>
      <c r="D10" s="281">
        <v>4</v>
      </c>
      <c r="E10" s="281">
        <v>5</v>
      </c>
      <c r="F10" s="281">
        <v>6</v>
      </c>
    </row>
    <row r="11" spans="1:6" ht="21" customHeight="1">
      <c r="A11" s="305" t="s">
        <v>265</v>
      </c>
      <c r="B11" s="306"/>
      <c r="C11" s="306"/>
      <c r="D11" s="306"/>
      <c r="E11" s="306"/>
      <c r="F11" s="307"/>
    </row>
    <row r="12" spans="1:6" ht="15.75">
      <c r="A12" s="283">
        <v>200000</v>
      </c>
      <c r="B12" s="284" t="s">
        <v>266</v>
      </c>
      <c r="C12" s="285">
        <f aca="true" t="shared" si="0" ref="C12:C20">D12+E12</f>
        <v>10352593.870000001</v>
      </c>
      <c r="D12" s="286">
        <v>-2011544.959999999</v>
      </c>
      <c r="E12" s="286">
        <v>12364138.83</v>
      </c>
      <c r="F12" s="286">
        <v>12147177.27</v>
      </c>
    </row>
    <row r="13" spans="1:6" ht="15.75">
      <c r="A13" s="283">
        <v>203000</v>
      </c>
      <c r="B13" s="284" t="s">
        <v>267</v>
      </c>
      <c r="C13" s="285">
        <f t="shared" si="0"/>
        <v>0</v>
      </c>
      <c r="D13" s="286">
        <v>0</v>
      </c>
      <c r="E13" s="286">
        <v>0</v>
      </c>
      <c r="F13" s="286">
        <v>0</v>
      </c>
    </row>
    <row r="14" spans="1:6" ht="15.75">
      <c r="A14" s="287">
        <v>203410</v>
      </c>
      <c r="B14" s="288" t="s">
        <v>268</v>
      </c>
      <c r="C14" s="289">
        <f t="shared" si="0"/>
        <v>1938925</v>
      </c>
      <c r="D14" s="290">
        <v>1938925</v>
      </c>
      <c r="E14" s="290">
        <v>0</v>
      </c>
      <c r="F14" s="290">
        <v>0</v>
      </c>
    </row>
    <row r="15" spans="1:6" ht="15.75">
      <c r="A15" s="287">
        <v>203420</v>
      </c>
      <c r="B15" s="288" t="s">
        <v>269</v>
      </c>
      <c r="C15" s="289">
        <f t="shared" si="0"/>
        <v>-1938925</v>
      </c>
      <c r="D15" s="290">
        <v>-1938925</v>
      </c>
      <c r="E15" s="290">
        <v>0</v>
      </c>
      <c r="F15" s="290">
        <v>0</v>
      </c>
    </row>
    <row r="16" spans="1:6" ht="31.5">
      <c r="A16" s="283">
        <v>208000</v>
      </c>
      <c r="B16" s="284" t="s">
        <v>270</v>
      </c>
      <c r="C16" s="285">
        <f t="shared" si="0"/>
        <v>10352593.870000001</v>
      </c>
      <c r="D16" s="286">
        <v>-2011544.959999999</v>
      </c>
      <c r="E16" s="286">
        <v>12364138.83</v>
      </c>
      <c r="F16" s="286">
        <v>12147177.27</v>
      </c>
    </row>
    <row r="17" spans="1:6" ht="15.75">
      <c r="A17" s="287">
        <v>208100</v>
      </c>
      <c r="B17" s="288" t="s">
        <v>271</v>
      </c>
      <c r="C17" s="289">
        <f t="shared" si="0"/>
        <v>10352593.870000001</v>
      </c>
      <c r="D17" s="290">
        <v>7947887.3100000005</v>
      </c>
      <c r="E17" s="290">
        <v>2404706.56</v>
      </c>
      <c r="F17" s="290">
        <v>2187745</v>
      </c>
    </row>
    <row r="18" spans="1:6" ht="15.75">
      <c r="A18" s="287">
        <v>208340</v>
      </c>
      <c r="B18" s="288" t="s">
        <v>272</v>
      </c>
      <c r="C18" s="289">
        <f t="shared" si="0"/>
        <v>0</v>
      </c>
      <c r="D18" s="290">
        <v>0</v>
      </c>
      <c r="E18" s="290">
        <v>0</v>
      </c>
      <c r="F18" s="290">
        <v>0</v>
      </c>
    </row>
    <row r="19" spans="1:6" ht="47.25">
      <c r="A19" s="287">
        <v>208400</v>
      </c>
      <c r="B19" s="288" t="s">
        <v>346</v>
      </c>
      <c r="C19" s="289">
        <f t="shared" si="0"/>
        <v>0</v>
      </c>
      <c r="D19" s="290">
        <v>-9959432.27</v>
      </c>
      <c r="E19" s="290">
        <v>9959432.27</v>
      </c>
      <c r="F19" s="290">
        <v>9959432.27</v>
      </c>
    </row>
    <row r="20" spans="1:6" ht="15.75">
      <c r="A20" s="293" t="s">
        <v>273</v>
      </c>
      <c r="B20" s="292" t="s">
        <v>274</v>
      </c>
      <c r="C20" s="285">
        <f t="shared" si="0"/>
        <v>10352593.870000001</v>
      </c>
      <c r="D20" s="285">
        <v>-2011544.959999999</v>
      </c>
      <c r="E20" s="285">
        <v>12364138.83</v>
      </c>
      <c r="F20" s="285">
        <v>12147177.27</v>
      </c>
    </row>
    <row r="21" spans="1:6" ht="21" customHeight="1">
      <c r="A21" s="305" t="s">
        <v>423</v>
      </c>
      <c r="B21" s="306"/>
      <c r="C21" s="306"/>
      <c r="D21" s="306"/>
      <c r="E21" s="306"/>
      <c r="F21" s="307"/>
    </row>
    <row r="22" spans="1:6" ht="31.5">
      <c r="A22" s="283">
        <v>600000</v>
      </c>
      <c r="B22" s="284" t="s">
        <v>275</v>
      </c>
      <c r="C22" s="285">
        <f aca="true" t="shared" si="1" ref="C22:C29">D22+E22</f>
        <v>10352593.870000001</v>
      </c>
      <c r="D22" s="286">
        <v>-2011544.959999999</v>
      </c>
      <c r="E22" s="286">
        <v>12364138.83</v>
      </c>
      <c r="F22" s="286">
        <v>12147177.27</v>
      </c>
    </row>
    <row r="23" spans="1:6" ht="15.75">
      <c r="A23" s="283">
        <v>602000</v>
      </c>
      <c r="B23" s="284" t="s">
        <v>276</v>
      </c>
      <c r="C23" s="285">
        <f t="shared" si="1"/>
        <v>10352593.870000001</v>
      </c>
      <c r="D23" s="286">
        <v>-2011544.959999999</v>
      </c>
      <c r="E23" s="286">
        <v>12364138.83</v>
      </c>
      <c r="F23" s="286">
        <v>12147177.27</v>
      </c>
    </row>
    <row r="24" spans="1:6" ht="15.75">
      <c r="A24" s="287">
        <v>602100</v>
      </c>
      <c r="B24" s="288" t="s">
        <v>271</v>
      </c>
      <c r="C24" s="289">
        <f t="shared" si="1"/>
        <v>10352593.870000001</v>
      </c>
      <c r="D24" s="290">
        <v>7947887.3100000005</v>
      </c>
      <c r="E24" s="290">
        <v>2404706.56</v>
      </c>
      <c r="F24" s="290">
        <v>2187745</v>
      </c>
    </row>
    <row r="25" spans="1:6" ht="15.75">
      <c r="A25" s="287">
        <v>602304</v>
      </c>
      <c r="B25" s="288" t="s">
        <v>272</v>
      </c>
      <c r="C25" s="289">
        <f t="shared" si="1"/>
        <v>0</v>
      </c>
      <c r="D25" s="290">
        <v>0</v>
      </c>
      <c r="E25" s="290">
        <v>0</v>
      </c>
      <c r="F25" s="290">
        <v>0</v>
      </c>
    </row>
    <row r="26" spans="1:6" ht="47.25">
      <c r="A26" s="287">
        <v>602400</v>
      </c>
      <c r="B26" s="288" t="s">
        <v>346</v>
      </c>
      <c r="C26" s="289">
        <f t="shared" si="1"/>
        <v>0</v>
      </c>
      <c r="D26" s="290">
        <v>-9959432.27</v>
      </c>
      <c r="E26" s="290">
        <v>9959432.27</v>
      </c>
      <c r="F26" s="290">
        <v>9959432.27</v>
      </c>
    </row>
    <row r="27" spans="1:6" ht="31.5">
      <c r="A27" s="283">
        <v>603000</v>
      </c>
      <c r="B27" s="284" t="s">
        <v>277</v>
      </c>
      <c r="C27" s="285">
        <f t="shared" si="1"/>
        <v>0</v>
      </c>
      <c r="D27" s="286">
        <v>0</v>
      </c>
      <c r="E27" s="286">
        <v>0</v>
      </c>
      <c r="F27" s="286">
        <v>0</v>
      </c>
    </row>
    <row r="28" spans="1:6" ht="31.5">
      <c r="A28" s="287">
        <v>603000</v>
      </c>
      <c r="B28" s="288" t="s">
        <v>277</v>
      </c>
      <c r="C28" s="289">
        <f t="shared" si="1"/>
        <v>0</v>
      </c>
      <c r="D28" s="290">
        <v>0</v>
      </c>
      <c r="E28" s="290">
        <v>0</v>
      </c>
      <c r="F28" s="290">
        <v>0</v>
      </c>
    </row>
    <row r="29" spans="1:6" ht="15.75">
      <c r="A29" s="293" t="s">
        <v>273</v>
      </c>
      <c r="B29" s="292" t="s">
        <v>274</v>
      </c>
      <c r="C29" s="285">
        <f t="shared" si="1"/>
        <v>10352593.870000001</v>
      </c>
      <c r="D29" s="285">
        <v>-2011544.959999999</v>
      </c>
      <c r="E29" s="285">
        <v>12364138.83</v>
      </c>
      <c r="F29" s="285">
        <v>12147177.27</v>
      </c>
    </row>
    <row r="30" spans="1:6" ht="15.75">
      <c r="A30" s="279"/>
      <c r="B30" s="279"/>
      <c r="C30" s="279"/>
      <c r="D30" s="279"/>
      <c r="E30" s="279"/>
      <c r="F30" s="279"/>
    </row>
    <row r="31" spans="1:6" ht="15.75">
      <c r="A31" s="279"/>
      <c r="B31" s="279"/>
      <c r="C31" s="279"/>
      <c r="D31" s="279"/>
      <c r="E31" s="279"/>
      <c r="F31" s="279"/>
    </row>
    <row r="32" spans="1:6" ht="15.75">
      <c r="A32" s="279"/>
      <c r="B32" s="294" t="s">
        <v>446</v>
      </c>
      <c r="C32" s="279"/>
      <c r="D32" s="279"/>
      <c r="E32" s="294" t="s">
        <v>447</v>
      </c>
      <c r="F32" s="279"/>
    </row>
  </sheetData>
  <sheetProtection/>
  <mergeCells count="12">
    <mergeCell ref="D7:D9"/>
    <mergeCell ref="E7:F7"/>
    <mergeCell ref="E8:E9"/>
    <mergeCell ref="F8:F9"/>
    <mergeCell ref="C2:F2"/>
    <mergeCell ref="C1:D1"/>
    <mergeCell ref="A11:F11"/>
    <mergeCell ref="A21:F21"/>
    <mergeCell ref="A5:F5"/>
    <mergeCell ref="A7:A9"/>
    <mergeCell ref="B7:B9"/>
    <mergeCell ref="C7:C9"/>
  </mergeCells>
  <printOptions/>
  <pageMargins left="0.78" right="0.19" top="0.393700787401575" bottom="0.393700787401575" header="0" footer="0"/>
  <pageSetup fitToHeight="50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7"/>
  <sheetViews>
    <sheetView zoomScalePageLayoutView="0" workbookViewId="0" topLeftCell="A1">
      <selection activeCell="M3" sqref="M3:O3"/>
    </sheetView>
  </sheetViews>
  <sheetFormatPr defaultColWidth="9.00390625" defaultRowHeight="12.75"/>
  <cols>
    <col min="1" max="1" width="10.25390625" style="136" customWidth="1"/>
    <col min="2" max="2" width="8.625" style="136" customWidth="1"/>
    <col min="3" max="3" width="8.375" style="136" customWidth="1"/>
    <col min="4" max="4" width="33.875" style="136" customWidth="1"/>
    <col min="5" max="5" width="16.375" style="136" customWidth="1"/>
    <col min="6" max="6" width="15.625" style="136" customWidth="1"/>
    <col min="7" max="7" width="15.00390625" style="136" customWidth="1"/>
    <col min="8" max="8" width="13.75390625" style="136" customWidth="1"/>
    <col min="9" max="9" width="12.375" style="136" customWidth="1"/>
    <col min="10" max="11" width="14.75390625" style="136" customWidth="1"/>
    <col min="12" max="12" width="14.875" style="136" customWidth="1"/>
    <col min="13" max="13" width="13.25390625" style="136" customWidth="1"/>
    <col min="14" max="14" width="11.875" style="136" customWidth="1"/>
    <col min="15" max="15" width="12.625" style="136" customWidth="1"/>
    <col min="16" max="16" width="14.625" style="136" customWidth="1"/>
    <col min="17" max="17" width="16.125" style="136" customWidth="1"/>
    <col min="18" max="16384" width="9.125" style="136" customWidth="1"/>
  </cols>
  <sheetData>
    <row r="1" spans="1:14" s="137" customFormat="1" ht="15.75">
      <c r="A1" s="137" t="s">
        <v>142</v>
      </c>
      <c r="M1" s="319" t="s">
        <v>204</v>
      </c>
      <c r="N1" s="319"/>
    </row>
    <row r="2" spans="13:19" s="137" customFormat="1" ht="29.25" customHeight="1">
      <c r="M2" s="299" t="s">
        <v>464</v>
      </c>
      <c r="N2" s="299"/>
      <c r="O2" s="299"/>
      <c r="P2" s="299"/>
      <c r="Q2" s="299"/>
      <c r="R2" s="249"/>
      <c r="S2" s="249"/>
    </row>
    <row r="3" spans="13:17" s="137" customFormat="1" ht="16.5" customHeight="1">
      <c r="M3" s="320">
        <v>43777</v>
      </c>
      <c r="N3" s="320"/>
      <c r="O3" s="320"/>
      <c r="P3" s="224"/>
      <c r="Q3" s="224"/>
    </row>
    <row r="4" spans="14:17" s="137" customFormat="1" ht="13.5" customHeight="1">
      <c r="N4" s="321"/>
      <c r="O4" s="321"/>
      <c r="P4" s="321"/>
      <c r="Q4" s="321"/>
    </row>
    <row r="5" s="137" customFormat="1" ht="15.75"/>
    <row r="6" spans="1:17" s="137" customFormat="1" ht="15.75">
      <c r="A6" s="308" t="s">
        <v>124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7" s="137" customFormat="1" ht="15.75">
      <c r="A7" s="308" t="s">
        <v>302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="137" customFormat="1" ht="15.75">
      <c r="Q8" s="138" t="s">
        <v>301</v>
      </c>
    </row>
    <row r="9" spans="1:17" s="137" customFormat="1" ht="15.75">
      <c r="A9" s="310" t="s">
        <v>234</v>
      </c>
      <c r="B9" s="310" t="s">
        <v>235</v>
      </c>
      <c r="C9" s="310" t="s">
        <v>236</v>
      </c>
      <c r="D9" s="310" t="s">
        <v>300</v>
      </c>
      <c r="E9" s="311" t="s">
        <v>3</v>
      </c>
      <c r="F9" s="311"/>
      <c r="G9" s="311"/>
      <c r="H9" s="311"/>
      <c r="I9" s="311"/>
      <c r="J9" s="311" t="s">
        <v>4</v>
      </c>
      <c r="K9" s="311"/>
      <c r="L9" s="311"/>
      <c r="M9" s="311"/>
      <c r="N9" s="311"/>
      <c r="O9" s="311"/>
      <c r="P9" s="311"/>
      <c r="Q9" s="322" t="s">
        <v>123</v>
      </c>
    </row>
    <row r="10" spans="1:17" s="137" customFormat="1" ht="15.75" customHeight="1">
      <c r="A10" s="310"/>
      <c r="B10" s="310"/>
      <c r="C10" s="310"/>
      <c r="D10" s="310"/>
      <c r="E10" s="322" t="s">
        <v>214</v>
      </c>
      <c r="F10" s="311" t="s">
        <v>122</v>
      </c>
      <c r="G10" s="311" t="s">
        <v>38</v>
      </c>
      <c r="H10" s="311"/>
      <c r="I10" s="311" t="s">
        <v>121</v>
      </c>
      <c r="J10" s="322" t="s">
        <v>214</v>
      </c>
      <c r="K10" s="312" t="s">
        <v>362</v>
      </c>
      <c r="L10" s="313"/>
      <c r="M10" s="311" t="s">
        <v>122</v>
      </c>
      <c r="N10" s="311" t="s">
        <v>38</v>
      </c>
      <c r="O10" s="311"/>
      <c r="P10" s="311" t="s">
        <v>121</v>
      </c>
      <c r="Q10" s="311"/>
    </row>
    <row r="11" spans="1:17" s="137" customFormat="1" ht="15.75">
      <c r="A11" s="310"/>
      <c r="B11" s="310"/>
      <c r="C11" s="310"/>
      <c r="D11" s="310"/>
      <c r="E11" s="311"/>
      <c r="F11" s="311"/>
      <c r="G11" s="311" t="s">
        <v>120</v>
      </c>
      <c r="H11" s="311" t="s">
        <v>119</v>
      </c>
      <c r="I11" s="311"/>
      <c r="J11" s="311"/>
      <c r="K11" s="314" t="s">
        <v>363</v>
      </c>
      <c r="L11" s="316" t="s">
        <v>361</v>
      </c>
      <c r="M11" s="311"/>
      <c r="N11" s="311" t="s">
        <v>120</v>
      </c>
      <c r="O11" s="311" t="s">
        <v>119</v>
      </c>
      <c r="P11" s="311"/>
      <c r="Q11" s="311"/>
    </row>
    <row r="12" spans="1:17" s="137" customFormat="1" ht="110.25" customHeight="1">
      <c r="A12" s="310"/>
      <c r="B12" s="310"/>
      <c r="C12" s="310"/>
      <c r="D12" s="310"/>
      <c r="E12" s="311"/>
      <c r="F12" s="311"/>
      <c r="G12" s="311"/>
      <c r="H12" s="311"/>
      <c r="I12" s="311"/>
      <c r="J12" s="311"/>
      <c r="K12" s="315"/>
      <c r="L12" s="317"/>
      <c r="M12" s="311"/>
      <c r="N12" s="311"/>
      <c r="O12" s="311"/>
      <c r="P12" s="311"/>
      <c r="Q12" s="311"/>
    </row>
    <row r="13" spans="1:17" s="137" customFormat="1" ht="15.75">
      <c r="A13" s="139">
        <v>1</v>
      </c>
      <c r="B13" s="139">
        <v>2</v>
      </c>
      <c r="C13" s="139">
        <v>3</v>
      </c>
      <c r="D13" s="139">
        <v>4</v>
      </c>
      <c r="E13" s="140">
        <v>5</v>
      </c>
      <c r="F13" s="139">
        <v>6</v>
      </c>
      <c r="G13" s="139">
        <v>7</v>
      </c>
      <c r="H13" s="139">
        <v>8</v>
      </c>
      <c r="I13" s="139">
        <v>9</v>
      </c>
      <c r="J13" s="140">
        <v>10</v>
      </c>
      <c r="K13" s="139">
        <v>11</v>
      </c>
      <c r="L13" s="231"/>
      <c r="M13" s="139">
        <v>12</v>
      </c>
      <c r="N13" s="139">
        <v>13</v>
      </c>
      <c r="O13" s="139">
        <v>14</v>
      </c>
      <c r="P13" s="139">
        <v>15</v>
      </c>
      <c r="Q13" s="140">
        <v>16</v>
      </c>
    </row>
    <row r="14" spans="1:17" s="153" customFormat="1" ht="16.5">
      <c r="A14" s="155" t="s">
        <v>58</v>
      </c>
      <c r="B14" s="156"/>
      <c r="C14" s="157"/>
      <c r="D14" s="158" t="s">
        <v>195</v>
      </c>
      <c r="E14" s="159">
        <f aca="true" t="shared" si="0" ref="E14:Q14">E16+E17+E18+E19+E20+E23+E24+E25+E26+E27+E28+E30+E34+E38+E39+E41+E42+E43+E44+E45+E46+E47+E48+E40+E29+E31</f>
        <v>36211692</v>
      </c>
      <c r="F14" s="159">
        <f t="shared" si="0"/>
        <v>35233692</v>
      </c>
      <c r="G14" s="159">
        <f t="shared" si="0"/>
        <v>9473327.37</v>
      </c>
      <c r="H14" s="159">
        <f t="shared" si="0"/>
        <v>984746</v>
      </c>
      <c r="I14" s="159">
        <f t="shared" si="0"/>
        <v>978000</v>
      </c>
      <c r="J14" s="159">
        <f t="shared" si="0"/>
        <v>8708298.27</v>
      </c>
      <c r="K14" s="159">
        <f t="shared" si="0"/>
        <v>7991381.71</v>
      </c>
      <c r="L14" s="159">
        <f t="shared" si="0"/>
        <v>6272196.71</v>
      </c>
      <c r="M14" s="159">
        <f t="shared" si="0"/>
        <v>716916.56</v>
      </c>
      <c r="N14" s="159">
        <f t="shared" si="0"/>
        <v>93895</v>
      </c>
      <c r="O14" s="159">
        <f t="shared" si="0"/>
        <v>264000</v>
      </c>
      <c r="P14" s="159">
        <f t="shared" si="0"/>
        <v>7991381.71</v>
      </c>
      <c r="Q14" s="159">
        <f t="shared" si="0"/>
        <v>44919990.27</v>
      </c>
    </row>
    <row r="15" spans="1:17" s="153" customFormat="1" ht="16.5">
      <c r="A15" s="155" t="s">
        <v>57</v>
      </c>
      <c r="B15" s="156"/>
      <c r="C15" s="157"/>
      <c r="D15" s="158" t="s">
        <v>196</v>
      </c>
      <c r="E15" s="159">
        <f>E14</f>
        <v>36211692</v>
      </c>
      <c r="F15" s="159">
        <f aca="true" t="shared" si="1" ref="F15:P15">F14</f>
        <v>35233692</v>
      </c>
      <c r="G15" s="159">
        <f t="shared" si="1"/>
        <v>9473327.37</v>
      </c>
      <c r="H15" s="159">
        <f t="shared" si="1"/>
        <v>984746</v>
      </c>
      <c r="I15" s="159">
        <f t="shared" si="1"/>
        <v>978000</v>
      </c>
      <c r="J15" s="159">
        <f t="shared" si="1"/>
        <v>8708298.27</v>
      </c>
      <c r="K15" s="159">
        <f t="shared" si="1"/>
        <v>7991381.71</v>
      </c>
      <c r="L15" s="159">
        <f t="shared" si="1"/>
        <v>6272196.71</v>
      </c>
      <c r="M15" s="159">
        <f t="shared" si="1"/>
        <v>716916.56</v>
      </c>
      <c r="N15" s="159">
        <f t="shared" si="1"/>
        <v>93895</v>
      </c>
      <c r="O15" s="159">
        <f t="shared" si="1"/>
        <v>264000</v>
      </c>
      <c r="P15" s="159">
        <f t="shared" si="1"/>
        <v>7991381.71</v>
      </c>
      <c r="Q15" s="159">
        <f aca="true" t="shared" si="2" ref="Q15:Q34">E15+J15</f>
        <v>44919990.269999996</v>
      </c>
    </row>
    <row r="16" spans="1:17" s="148" customFormat="1" ht="120.75" customHeight="1">
      <c r="A16" s="141" t="s">
        <v>82</v>
      </c>
      <c r="B16" s="141" t="s">
        <v>118</v>
      </c>
      <c r="C16" s="147" t="s">
        <v>36</v>
      </c>
      <c r="D16" s="142" t="s">
        <v>83</v>
      </c>
      <c r="E16" s="143">
        <v>11072644</v>
      </c>
      <c r="F16" s="144">
        <v>11072644</v>
      </c>
      <c r="G16" s="144">
        <v>8035712</v>
      </c>
      <c r="H16" s="144">
        <v>600750</v>
      </c>
      <c r="I16" s="144">
        <v>0</v>
      </c>
      <c r="J16" s="143">
        <v>223442.69</v>
      </c>
      <c r="K16" s="144">
        <v>183442.69</v>
      </c>
      <c r="L16" s="144">
        <v>0</v>
      </c>
      <c r="M16" s="144">
        <v>40000</v>
      </c>
      <c r="N16" s="144">
        <v>0</v>
      </c>
      <c r="O16" s="144">
        <v>0</v>
      </c>
      <c r="P16" s="144">
        <v>183442.69</v>
      </c>
      <c r="Q16" s="143">
        <f t="shared" si="2"/>
        <v>11296086.69</v>
      </c>
    </row>
    <row r="17" spans="1:17" s="148" customFormat="1" ht="31.5">
      <c r="A17" s="141" t="s">
        <v>117</v>
      </c>
      <c r="B17" s="141" t="s">
        <v>95</v>
      </c>
      <c r="C17" s="147" t="s">
        <v>18</v>
      </c>
      <c r="D17" s="142" t="s">
        <v>116</v>
      </c>
      <c r="E17" s="143">
        <v>21000</v>
      </c>
      <c r="F17" s="144">
        <v>21000</v>
      </c>
      <c r="G17" s="144">
        <v>0</v>
      </c>
      <c r="H17" s="144">
        <v>0</v>
      </c>
      <c r="I17" s="144">
        <v>0</v>
      </c>
      <c r="J17" s="143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3">
        <f t="shared" si="2"/>
        <v>21000</v>
      </c>
    </row>
    <row r="18" spans="1:17" s="148" customFormat="1" ht="54.75" customHeight="1">
      <c r="A18" s="141" t="s">
        <v>248</v>
      </c>
      <c r="B18" s="141" t="s">
        <v>249</v>
      </c>
      <c r="C18" s="147" t="s">
        <v>250</v>
      </c>
      <c r="D18" s="142" t="s">
        <v>251</v>
      </c>
      <c r="E18" s="143">
        <v>394905</v>
      </c>
      <c r="F18" s="144">
        <v>394905</v>
      </c>
      <c r="G18" s="144">
        <v>299840</v>
      </c>
      <c r="H18" s="144">
        <v>9500</v>
      </c>
      <c r="I18" s="144">
        <v>0</v>
      </c>
      <c r="J18" s="143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3">
        <f t="shared" si="2"/>
        <v>394905</v>
      </c>
    </row>
    <row r="19" spans="1:17" s="148" customFormat="1" ht="31.5">
      <c r="A19" s="141" t="s">
        <v>194</v>
      </c>
      <c r="B19" s="141" t="s">
        <v>193</v>
      </c>
      <c r="C19" s="147" t="s">
        <v>192</v>
      </c>
      <c r="D19" s="142" t="s">
        <v>191</v>
      </c>
      <c r="E19" s="143">
        <v>357770</v>
      </c>
      <c r="F19" s="144">
        <v>357770</v>
      </c>
      <c r="G19" s="144">
        <v>293215.37</v>
      </c>
      <c r="H19" s="144">
        <v>0</v>
      </c>
      <c r="I19" s="144">
        <v>0</v>
      </c>
      <c r="J19" s="143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3">
        <f t="shared" si="2"/>
        <v>357770</v>
      </c>
    </row>
    <row r="20" spans="1:17" s="148" customFormat="1" ht="51.75" customHeight="1">
      <c r="A20" s="141" t="s">
        <v>134</v>
      </c>
      <c r="B20" s="141" t="s">
        <v>252</v>
      </c>
      <c r="C20" s="147" t="s">
        <v>16</v>
      </c>
      <c r="D20" s="142" t="s">
        <v>141</v>
      </c>
      <c r="E20" s="143">
        <f>E21+E22</f>
        <v>160000</v>
      </c>
      <c r="F20" s="144">
        <f>F21+F22</f>
        <v>160000</v>
      </c>
      <c r="G20" s="144">
        <f>G21+G22</f>
        <v>0</v>
      </c>
      <c r="H20" s="144">
        <f>H21+H22</f>
        <v>0</v>
      </c>
      <c r="I20" s="144">
        <f>I21+I22</f>
        <v>0</v>
      </c>
      <c r="J20" s="143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3">
        <f t="shared" si="2"/>
        <v>160000</v>
      </c>
    </row>
    <row r="21" spans="1:17" s="148" customFormat="1" ht="65.25" customHeight="1">
      <c r="A21" s="141"/>
      <c r="B21" s="141"/>
      <c r="C21" s="147"/>
      <c r="D21" s="296" t="s">
        <v>460</v>
      </c>
      <c r="E21" s="143">
        <v>152000</v>
      </c>
      <c r="F21" s="144">
        <v>152000</v>
      </c>
      <c r="G21" s="144">
        <v>0</v>
      </c>
      <c r="H21" s="144">
        <v>0</v>
      </c>
      <c r="I21" s="144">
        <v>0</v>
      </c>
      <c r="J21" s="143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3">
        <f t="shared" si="2"/>
        <v>152000</v>
      </c>
    </row>
    <row r="22" spans="1:17" s="148" customFormat="1" ht="66.75" customHeight="1">
      <c r="A22" s="141"/>
      <c r="B22" s="141"/>
      <c r="C22" s="147"/>
      <c r="D22" s="296" t="s">
        <v>461</v>
      </c>
      <c r="E22" s="143">
        <v>8000</v>
      </c>
      <c r="F22" s="144">
        <v>8000</v>
      </c>
      <c r="G22" s="144">
        <v>0</v>
      </c>
      <c r="H22" s="144">
        <v>0</v>
      </c>
      <c r="I22" s="144">
        <v>0</v>
      </c>
      <c r="J22" s="143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3">
        <f t="shared" si="2"/>
        <v>8000</v>
      </c>
    </row>
    <row r="23" spans="1:17" s="148" customFormat="1" ht="30.75" customHeight="1">
      <c r="A23" s="141" t="s">
        <v>253</v>
      </c>
      <c r="B23" s="141" t="s">
        <v>254</v>
      </c>
      <c r="C23" s="147" t="s">
        <v>144</v>
      </c>
      <c r="D23" s="142" t="s">
        <v>255</v>
      </c>
      <c r="E23" s="143">
        <v>20000</v>
      </c>
      <c r="F23" s="144">
        <v>20000</v>
      </c>
      <c r="G23" s="144">
        <v>0</v>
      </c>
      <c r="H23" s="144">
        <v>0</v>
      </c>
      <c r="I23" s="144">
        <v>0</v>
      </c>
      <c r="J23" s="143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3">
        <f t="shared" si="2"/>
        <v>20000</v>
      </c>
    </row>
    <row r="24" spans="1:17" s="148" customFormat="1" ht="54.75" customHeight="1">
      <c r="A24" s="141" t="s">
        <v>256</v>
      </c>
      <c r="B24" s="141" t="s">
        <v>257</v>
      </c>
      <c r="C24" s="147" t="s">
        <v>105</v>
      </c>
      <c r="D24" s="142" t="s">
        <v>258</v>
      </c>
      <c r="E24" s="143">
        <v>0</v>
      </c>
      <c r="F24" s="144">
        <v>0</v>
      </c>
      <c r="G24" s="144">
        <v>0</v>
      </c>
      <c r="H24" s="144">
        <v>0</v>
      </c>
      <c r="I24" s="144">
        <v>0</v>
      </c>
      <c r="J24" s="143">
        <v>379555</v>
      </c>
      <c r="K24" s="144">
        <v>0</v>
      </c>
      <c r="L24" s="144">
        <v>0</v>
      </c>
      <c r="M24" s="144">
        <v>379555</v>
      </c>
      <c r="N24" s="144">
        <v>93895</v>
      </c>
      <c r="O24" s="144">
        <v>255000</v>
      </c>
      <c r="P24" s="144">
        <v>0</v>
      </c>
      <c r="Q24" s="143">
        <f t="shared" si="2"/>
        <v>379555</v>
      </c>
    </row>
    <row r="25" spans="1:17" s="148" customFormat="1" ht="78.75" customHeight="1">
      <c r="A25" s="141" t="s">
        <v>299</v>
      </c>
      <c r="B25" s="141" t="s">
        <v>298</v>
      </c>
      <c r="C25" s="147" t="s">
        <v>105</v>
      </c>
      <c r="D25" s="142" t="s">
        <v>297</v>
      </c>
      <c r="E25" s="143">
        <v>978000</v>
      </c>
      <c r="F25" s="144">
        <v>0</v>
      </c>
      <c r="G25" s="144">
        <v>0</v>
      </c>
      <c r="H25" s="144">
        <v>0</v>
      </c>
      <c r="I25" s="144">
        <v>978000</v>
      </c>
      <c r="J25" s="143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3">
        <f t="shared" si="2"/>
        <v>978000</v>
      </c>
    </row>
    <row r="26" spans="1:17" s="148" customFormat="1" ht="31.5">
      <c r="A26" s="141" t="s">
        <v>107</v>
      </c>
      <c r="B26" s="141" t="s">
        <v>106</v>
      </c>
      <c r="C26" s="147" t="s">
        <v>105</v>
      </c>
      <c r="D26" s="142" t="s">
        <v>104</v>
      </c>
      <c r="E26" s="143">
        <v>2236353</v>
      </c>
      <c r="F26" s="144">
        <v>2236353</v>
      </c>
      <c r="G26" s="144">
        <v>844560</v>
      </c>
      <c r="H26" s="144">
        <v>228500</v>
      </c>
      <c r="I26" s="144">
        <v>0</v>
      </c>
      <c r="J26" s="143">
        <v>35000</v>
      </c>
      <c r="K26" s="144">
        <v>35000</v>
      </c>
      <c r="L26" s="144">
        <v>35000</v>
      </c>
      <c r="M26" s="144">
        <v>0</v>
      </c>
      <c r="N26" s="144">
        <v>0</v>
      </c>
      <c r="O26" s="144">
        <v>0</v>
      </c>
      <c r="P26" s="144">
        <v>35000</v>
      </c>
      <c r="Q26" s="143">
        <f t="shared" si="2"/>
        <v>2271353</v>
      </c>
    </row>
    <row r="27" spans="1:17" s="148" customFormat="1" ht="95.25" customHeight="1">
      <c r="A27" s="162" t="s">
        <v>305</v>
      </c>
      <c r="B27" s="162" t="s">
        <v>309</v>
      </c>
      <c r="C27" s="163" t="s">
        <v>105</v>
      </c>
      <c r="D27" s="164" t="s">
        <v>310</v>
      </c>
      <c r="E27" s="143">
        <v>0</v>
      </c>
      <c r="F27" s="144">
        <v>0</v>
      </c>
      <c r="G27" s="144">
        <v>0</v>
      </c>
      <c r="H27" s="144">
        <v>0</v>
      </c>
      <c r="I27" s="144">
        <v>0</v>
      </c>
      <c r="J27" s="143">
        <v>50000</v>
      </c>
      <c r="K27" s="144">
        <v>50000</v>
      </c>
      <c r="L27" s="144">
        <v>0</v>
      </c>
      <c r="M27" s="144">
        <v>0</v>
      </c>
      <c r="N27" s="144">
        <v>0</v>
      </c>
      <c r="O27" s="144">
        <v>0</v>
      </c>
      <c r="P27" s="144">
        <v>50000</v>
      </c>
      <c r="Q27" s="143">
        <f t="shared" si="2"/>
        <v>50000</v>
      </c>
    </row>
    <row r="28" spans="1:17" s="148" customFormat="1" ht="148.5" customHeight="1">
      <c r="A28" s="141" t="s">
        <v>296</v>
      </c>
      <c r="B28" s="141" t="s">
        <v>295</v>
      </c>
      <c r="C28" s="147" t="s">
        <v>294</v>
      </c>
      <c r="D28" s="142" t="s">
        <v>293</v>
      </c>
      <c r="E28" s="143">
        <v>3290</v>
      </c>
      <c r="F28" s="144">
        <v>3290</v>
      </c>
      <c r="G28" s="144">
        <v>0</v>
      </c>
      <c r="H28" s="144">
        <v>0</v>
      </c>
      <c r="I28" s="144">
        <v>0</v>
      </c>
      <c r="J28" s="143">
        <v>80000</v>
      </c>
      <c r="K28" s="144">
        <v>80000</v>
      </c>
      <c r="L28" s="144">
        <v>0</v>
      </c>
      <c r="M28" s="144">
        <v>0</v>
      </c>
      <c r="N28" s="144">
        <v>0</v>
      </c>
      <c r="O28" s="144">
        <v>0</v>
      </c>
      <c r="P28" s="144">
        <v>80000</v>
      </c>
      <c r="Q28" s="143">
        <f t="shared" si="2"/>
        <v>83290</v>
      </c>
    </row>
    <row r="29" spans="1:17" s="148" customFormat="1" ht="34.5" customHeight="1">
      <c r="A29" s="162" t="s">
        <v>357</v>
      </c>
      <c r="B29" s="162" t="s">
        <v>358</v>
      </c>
      <c r="C29" s="163" t="s">
        <v>359</v>
      </c>
      <c r="D29" s="164" t="s">
        <v>360</v>
      </c>
      <c r="E29" s="229">
        <v>0</v>
      </c>
      <c r="F29" s="230">
        <v>0</v>
      </c>
      <c r="G29" s="230">
        <v>0</v>
      </c>
      <c r="H29" s="230">
        <v>0</v>
      </c>
      <c r="I29" s="230">
        <v>0</v>
      </c>
      <c r="J29" s="229">
        <v>44101.56</v>
      </c>
      <c r="K29" s="230">
        <v>0</v>
      </c>
      <c r="L29" s="230">
        <v>0</v>
      </c>
      <c r="M29" s="230">
        <v>44101.56</v>
      </c>
      <c r="N29" s="230">
        <v>0</v>
      </c>
      <c r="O29" s="230">
        <v>0</v>
      </c>
      <c r="P29" s="230">
        <v>0</v>
      </c>
      <c r="Q29" s="143">
        <f t="shared" si="2"/>
        <v>44101.56</v>
      </c>
    </row>
    <row r="30" spans="1:17" s="148" customFormat="1" ht="50.25" customHeight="1">
      <c r="A30" s="141" t="s">
        <v>292</v>
      </c>
      <c r="B30" s="141" t="s">
        <v>291</v>
      </c>
      <c r="C30" s="147" t="s">
        <v>290</v>
      </c>
      <c r="D30" s="142" t="s">
        <v>289</v>
      </c>
      <c r="E30" s="143">
        <v>0</v>
      </c>
      <c r="F30" s="144">
        <v>0</v>
      </c>
      <c r="G30" s="144">
        <v>0</v>
      </c>
      <c r="H30" s="144">
        <v>0</v>
      </c>
      <c r="I30" s="144">
        <v>0</v>
      </c>
      <c r="J30" s="143">
        <v>500000</v>
      </c>
      <c r="K30" s="144">
        <v>500000</v>
      </c>
      <c r="L30" s="144">
        <v>0</v>
      </c>
      <c r="M30" s="144">
        <v>0</v>
      </c>
      <c r="N30" s="144">
        <v>0</v>
      </c>
      <c r="O30" s="144">
        <v>0</v>
      </c>
      <c r="P30" s="144">
        <v>500000</v>
      </c>
      <c r="Q30" s="143">
        <f t="shared" si="2"/>
        <v>500000</v>
      </c>
    </row>
    <row r="31" spans="1:17" s="148" customFormat="1" ht="69" customHeight="1">
      <c r="A31" s="141" t="s">
        <v>365</v>
      </c>
      <c r="B31" s="141">
        <v>7362</v>
      </c>
      <c r="C31" s="147" t="s">
        <v>188</v>
      </c>
      <c r="D31" s="233" t="s">
        <v>366</v>
      </c>
      <c r="E31" s="143">
        <f aca="true" t="shared" si="3" ref="E31:P31">E32+E33</f>
        <v>0</v>
      </c>
      <c r="F31" s="144">
        <f t="shared" si="3"/>
        <v>0</v>
      </c>
      <c r="G31" s="144">
        <f t="shared" si="3"/>
        <v>0</v>
      </c>
      <c r="H31" s="144">
        <f t="shared" si="3"/>
        <v>0</v>
      </c>
      <c r="I31" s="144">
        <f t="shared" si="3"/>
        <v>0</v>
      </c>
      <c r="J31" s="143">
        <f t="shared" si="3"/>
        <v>4645877.71</v>
      </c>
      <c r="K31" s="144">
        <f t="shared" si="3"/>
        <v>4645877.71</v>
      </c>
      <c r="L31" s="144">
        <f t="shared" si="3"/>
        <v>4638096.96</v>
      </c>
      <c r="M31" s="144">
        <f t="shared" si="3"/>
        <v>0</v>
      </c>
      <c r="N31" s="144">
        <f t="shared" si="3"/>
        <v>0</v>
      </c>
      <c r="O31" s="144">
        <f t="shared" si="3"/>
        <v>0</v>
      </c>
      <c r="P31" s="144">
        <f t="shared" si="3"/>
        <v>4645877.71</v>
      </c>
      <c r="Q31" s="143">
        <f t="shared" si="2"/>
        <v>4645877.71</v>
      </c>
    </row>
    <row r="32" spans="1:17" s="148" customFormat="1" ht="103.5" customHeight="1">
      <c r="A32" s="141"/>
      <c r="B32" s="141"/>
      <c r="C32" s="147"/>
      <c r="D32" s="149" t="s">
        <v>424</v>
      </c>
      <c r="E32" s="150">
        <v>0</v>
      </c>
      <c r="F32" s="150">
        <v>0</v>
      </c>
      <c r="G32" s="150">
        <v>0</v>
      </c>
      <c r="H32" s="150">
        <v>0</v>
      </c>
      <c r="I32" s="150">
        <v>0</v>
      </c>
      <c r="J32" s="150">
        <v>4509600</v>
      </c>
      <c r="K32" s="150">
        <v>4509600</v>
      </c>
      <c r="L32" s="150">
        <v>4509600</v>
      </c>
      <c r="M32" s="150">
        <v>0</v>
      </c>
      <c r="N32" s="150">
        <v>0</v>
      </c>
      <c r="O32" s="150">
        <v>0</v>
      </c>
      <c r="P32" s="150">
        <v>4509600</v>
      </c>
      <c r="Q32" s="143">
        <f t="shared" si="2"/>
        <v>4509600</v>
      </c>
    </row>
    <row r="33" spans="1:17" s="148" customFormat="1" ht="100.5" customHeight="1">
      <c r="A33" s="141"/>
      <c r="B33" s="141"/>
      <c r="C33" s="147"/>
      <c r="D33" s="149" t="s">
        <v>425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  <c r="J33" s="150">
        <v>136277.71</v>
      </c>
      <c r="K33" s="150">
        <v>136277.71</v>
      </c>
      <c r="L33" s="150">
        <v>128496.96</v>
      </c>
      <c r="M33" s="150">
        <v>0</v>
      </c>
      <c r="N33" s="150">
        <v>0</v>
      </c>
      <c r="O33" s="150">
        <v>0</v>
      </c>
      <c r="P33" s="150">
        <v>136277.71</v>
      </c>
      <c r="Q33" s="143">
        <f t="shared" si="2"/>
        <v>136277.71</v>
      </c>
    </row>
    <row r="34" spans="1:17" s="148" customFormat="1" ht="81" customHeight="1">
      <c r="A34" s="141" t="s">
        <v>288</v>
      </c>
      <c r="B34" s="141" t="s">
        <v>279</v>
      </c>
      <c r="C34" s="147" t="s">
        <v>188</v>
      </c>
      <c r="D34" s="142" t="s">
        <v>278</v>
      </c>
      <c r="E34" s="143">
        <v>0</v>
      </c>
      <c r="F34" s="144">
        <v>0</v>
      </c>
      <c r="G34" s="144">
        <v>0</v>
      </c>
      <c r="H34" s="144">
        <v>0</v>
      </c>
      <c r="I34" s="144">
        <v>0</v>
      </c>
      <c r="J34" s="143">
        <f>J35+J37+J36</f>
        <v>2453109.31</v>
      </c>
      <c r="K34" s="232">
        <f aca="true" t="shared" si="4" ref="K34:P34">K35+K37+K36</f>
        <v>2453109.31</v>
      </c>
      <c r="L34" s="232">
        <f t="shared" si="4"/>
        <v>1599099.75</v>
      </c>
      <c r="M34" s="232">
        <f t="shared" si="4"/>
        <v>0</v>
      </c>
      <c r="N34" s="232">
        <f t="shared" si="4"/>
        <v>0</v>
      </c>
      <c r="O34" s="232">
        <f t="shared" si="4"/>
        <v>0</v>
      </c>
      <c r="P34" s="232">
        <f t="shared" si="4"/>
        <v>2453109.31</v>
      </c>
      <c r="Q34" s="143">
        <f t="shared" si="2"/>
        <v>2453109.31</v>
      </c>
    </row>
    <row r="35" spans="1:17" s="148" customFormat="1" ht="114.75" customHeight="1">
      <c r="A35" s="141"/>
      <c r="B35" s="141"/>
      <c r="C35" s="147"/>
      <c r="D35" s="149" t="s">
        <v>364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92399.31</v>
      </c>
      <c r="K35" s="150">
        <v>92399.31</v>
      </c>
      <c r="L35" s="150">
        <v>8389.75</v>
      </c>
      <c r="M35" s="150">
        <v>0</v>
      </c>
      <c r="N35" s="150">
        <v>0</v>
      </c>
      <c r="O35" s="150">
        <v>0</v>
      </c>
      <c r="P35" s="150">
        <v>92399.31</v>
      </c>
      <c r="Q35" s="143">
        <f>E35+J35</f>
        <v>92399.31</v>
      </c>
    </row>
    <row r="36" spans="1:17" s="148" customFormat="1" ht="98.25" customHeight="1">
      <c r="A36" s="141"/>
      <c r="B36" s="141"/>
      <c r="C36" s="147"/>
      <c r="D36" s="149" t="s">
        <v>367</v>
      </c>
      <c r="E36" s="150">
        <v>0</v>
      </c>
      <c r="F36" s="150">
        <v>0</v>
      </c>
      <c r="G36" s="150">
        <v>0</v>
      </c>
      <c r="H36" s="150">
        <v>0</v>
      </c>
      <c r="I36" s="150">
        <v>0</v>
      </c>
      <c r="J36" s="150">
        <v>1590710</v>
      </c>
      <c r="K36" s="150">
        <v>1590710</v>
      </c>
      <c r="L36" s="150">
        <v>1590710</v>
      </c>
      <c r="M36" s="150">
        <v>0</v>
      </c>
      <c r="N36" s="150">
        <v>0</v>
      </c>
      <c r="O36" s="150">
        <v>0</v>
      </c>
      <c r="P36" s="150">
        <v>1590710</v>
      </c>
      <c r="Q36" s="143">
        <f>E36+J36</f>
        <v>1590710</v>
      </c>
    </row>
    <row r="37" spans="1:17" s="148" customFormat="1" ht="113.25" customHeight="1">
      <c r="A37" s="141"/>
      <c r="B37" s="141"/>
      <c r="C37" s="147"/>
      <c r="D37" s="149" t="s">
        <v>303</v>
      </c>
      <c r="E37" s="150">
        <v>0</v>
      </c>
      <c r="F37" s="150">
        <v>0</v>
      </c>
      <c r="G37" s="150">
        <v>0</v>
      </c>
      <c r="H37" s="150">
        <v>0</v>
      </c>
      <c r="I37" s="150">
        <v>0</v>
      </c>
      <c r="J37" s="150">
        <v>770000</v>
      </c>
      <c r="K37" s="150">
        <v>770000</v>
      </c>
      <c r="L37" s="150">
        <v>0</v>
      </c>
      <c r="M37" s="150">
        <v>0</v>
      </c>
      <c r="N37" s="150">
        <v>0</v>
      </c>
      <c r="O37" s="150">
        <v>0</v>
      </c>
      <c r="P37" s="150">
        <v>770000</v>
      </c>
      <c r="Q37" s="143">
        <f>E37+J37</f>
        <v>770000</v>
      </c>
    </row>
    <row r="38" spans="1:17" s="148" customFormat="1" ht="83.25" customHeight="1">
      <c r="A38" s="141" t="s">
        <v>140</v>
      </c>
      <c r="B38" s="141" t="s">
        <v>139</v>
      </c>
      <c r="C38" s="147" t="s">
        <v>103</v>
      </c>
      <c r="D38" s="142" t="s">
        <v>138</v>
      </c>
      <c r="E38" s="143">
        <v>435376</v>
      </c>
      <c r="F38" s="144">
        <v>435376</v>
      </c>
      <c r="G38" s="144">
        <v>0</v>
      </c>
      <c r="H38" s="144">
        <v>0</v>
      </c>
      <c r="I38" s="144">
        <v>0</v>
      </c>
      <c r="J38" s="143">
        <v>71500</v>
      </c>
      <c r="K38" s="144">
        <v>0</v>
      </c>
      <c r="L38" s="144">
        <v>0</v>
      </c>
      <c r="M38" s="144">
        <v>71500</v>
      </c>
      <c r="N38" s="144">
        <v>0</v>
      </c>
      <c r="O38" s="144">
        <v>0</v>
      </c>
      <c r="P38" s="144">
        <v>0</v>
      </c>
      <c r="Q38" s="143">
        <f aca="true" t="shared" si="5" ref="Q38:Q53">E38+J38</f>
        <v>506876</v>
      </c>
    </row>
    <row r="39" spans="1:17" s="148" customFormat="1" ht="31.5">
      <c r="A39" s="141" t="s">
        <v>102</v>
      </c>
      <c r="B39" s="141" t="s">
        <v>101</v>
      </c>
      <c r="C39" s="147" t="s">
        <v>100</v>
      </c>
      <c r="D39" s="142" t="s">
        <v>99</v>
      </c>
      <c r="E39" s="143">
        <v>186500</v>
      </c>
      <c r="F39" s="144">
        <v>186500</v>
      </c>
      <c r="G39" s="144">
        <v>0</v>
      </c>
      <c r="H39" s="144">
        <v>145996</v>
      </c>
      <c r="I39" s="144">
        <v>0</v>
      </c>
      <c r="J39" s="143">
        <v>25000</v>
      </c>
      <c r="K39" s="144">
        <v>0</v>
      </c>
      <c r="L39" s="144">
        <v>0</v>
      </c>
      <c r="M39" s="144">
        <v>25000</v>
      </c>
      <c r="N39" s="144">
        <v>0</v>
      </c>
      <c r="O39" s="144">
        <v>9000</v>
      </c>
      <c r="P39" s="144">
        <v>0</v>
      </c>
      <c r="Q39" s="143">
        <f t="shared" si="5"/>
        <v>211500</v>
      </c>
    </row>
    <row r="40" spans="1:17" s="148" customFormat="1" ht="47.25">
      <c r="A40" s="162" t="s">
        <v>426</v>
      </c>
      <c r="B40" s="162" t="s">
        <v>427</v>
      </c>
      <c r="C40" s="163" t="s">
        <v>188</v>
      </c>
      <c r="D40" s="164" t="s">
        <v>428</v>
      </c>
      <c r="E40" s="229">
        <v>4500</v>
      </c>
      <c r="F40" s="230">
        <v>4500</v>
      </c>
      <c r="G40" s="144">
        <v>0</v>
      </c>
      <c r="H40" s="144">
        <v>0</v>
      </c>
      <c r="I40" s="144">
        <v>0</v>
      </c>
      <c r="J40" s="143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3">
        <f t="shared" si="5"/>
        <v>4500</v>
      </c>
    </row>
    <row r="41" spans="1:17" s="148" customFormat="1" ht="96" customHeight="1">
      <c r="A41" s="141" t="s">
        <v>287</v>
      </c>
      <c r="B41" s="141" t="s">
        <v>286</v>
      </c>
      <c r="C41" s="147" t="s">
        <v>188</v>
      </c>
      <c r="D41" s="142" t="s">
        <v>285</v>
      </c>
      <c r="E41" s="143">
        <v>0</v>
      </c>
      <c r="F41" s="144">
        <v>0</v>
      </c>
      <c r="G41" s="144">
        <v>0</v>
      </c>
      <c r="H41" s="144">
        <v>0</v>
      </c>
      <c r="I41" s="144">
        <v>0</v>
      </c>
      <c r="J41" s="143">
        <v>5000</v>
      </c>
      <c r="K41" s="144">
        <v>5000</v>
      </c>
      <c r="L41" s="144">
        <v>0</v>
      </c>
      <c r="M41" s="144">
        <v>0</v>
      </c>
      <c r="N41" s="144">
        <v>0</v>
      </c>
      <c r="O41" s="144">
        <v>0</v>
      </c>
      <c r="P41" s="144">
        <v>5000</v>
      </c>
      <c r="Q41" s="143">
        <f t="shared" si="5"/>
        <v>5000</v>
      </c>
    </row>
    <row r="42" spans="1:17" s="148" customFormat="1" ht="48.75" customHeight="1">
      <c r="A42" s="141" t="s">
        <v>190</v>
      </c>
      <c r="B42" s="141" t="s">
        <v>189</v>
      </c>
      <c r="C42" s="147" t="s">
        <v>188</v>
      </c>
      <c r="D42" s="142" t="s">
        <v>187</v>
      </c>
      <c r="E42" s="143">
        <v>0</v>
      </c>
      <c r="F42" s="144">
        <v>0</v>
      </c>
      <c r="G42" s="144">
        <v>0</v>
      </c>
      <c r="H42" s="144">
        <v>0</v>
      </c>
      <c r="I42" s="144">
        <v>0</v>
      </c>
      <c r="J42" s="143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3">
        <f t="shared" si="5"/>
        <v>0</v>
      </c>
    </row>
    <row r="43" spans="1:17" s="148" customFormat="1" ht="63.75" customHeight="1">
      <c r="A43" s="141" t="s">
        <v>284</v>
      </c>
      <c r="B43" s="141" t="s">
        <v>283</v>
      </c>
      <c r="C43" s="147" t="s">
        <v>282</v>
      </c>
      <c r="D43" s="142" t="s">
        <v>281</v>
      </c>
      <c r="E43" s="143">
        <v>0</v>
      </c>
      <c r="F43" s="144">
        <v>0</v>
      </c>
      <c r="G43" s="144">
        <v>0</v>
      </c>
      <c r="H43" s="144">
        <v>0</v>
      </c>
      <c r="I43" s="144">
        <v>0</v>
      </c>
      <c r="J43" s="143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3">
        <f t="shared" si="5"/>
        <v>0</v>
      </c>
    </row>
    <row r="44" spans="1:17" s="148" customFormat="1" ht="48.75" customHeight="1">
      <c r="A44" s="141" t="s">
        <v>128</v>
      </c>
      <c r="B44" s="141" t="s">
        <v>127</v>
      </c>
      <c r="C44" s="147" t="s">
        <v>126</v>
      </c>
      <c r="D44" s="142" t="s">
        <v>125</v>
      </c>
      <c r="E44" s="143">
        <v>0</v>
      </c>
      <c r="F44" s="144">
        <v>0</v>
      </c>
      <c r="G44" s="144">
        <v>0</v>
      </c>
      <c r="H44" s="144">
        <v>0</v>
      </c>
      <c r="I44" s="144">
        <v>0</v>
      </c>
      <c r="J44" s="143">
        <v>156760</v>
      </c>
      <c r="K44" s="144">
        <v>0</v>
      </c>
      <c r="L44" s="144">
        <v>0</v>
      </c>
      <c r="M44" s="144">
        <v>156760</v>
      </c>
      <c r="N44" s="144">
        <v>0</v>
      </c>
      <c r="O44" s="144">
        <v>0</v>
      </c>
      <c r="P44" s="144">
        <v>0</v>
      </c>
      <c r="Q44" s="143">
        <f t="shared" si="5"/>
        <v>156760</v>
      </c>
    </row>
    <row r="45" spans="1:17" s="148" customFormat="1" ht="15.75">
      <c r="A45" s="141" t="s">
        <v>186</v>
      </c>
      <c r="B45" s="141" t="s">
        <v>185</v>
      </c>
      <c r="C45" s="147" t="s">
        <v>95</v>
      </c>
      <c r="D45" s="142" t="s">
        <v>184</v>
      </c>
      <c r="E45" s="143">
        <v>2656500</v>
      </c>
      <c r="F45" s="144">
        <v>2656500</v>
      </c>
      <c r="G45" s="144">
        <v>0</v>
      </c>
      <c r="H45" s="144">
        <v>0</v>
      </c>
      <c r="I45" s="144">
        <v>0</v>
      </c>
      <c r="J45" s="143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3">
        <f t="shared" si="5"/>
        <v>2656500</v>
      </c>
    </row>
    <row r="46" spans="1:17" s="148" customFormat="1" ht="36.75" customHeight="1">
      <c r="A46" s="141" t="s">
        <v>98</v>
      </c>
      <c r="B46" s="141" t="s">
        <v>97</v>
      </c>
      <c r="C46" s="147" t="s">
        <v>95</v>
      </c>
      <c r="D46" s="142" t="s">
        <v>137</v>
      </c>
      <c r="E46" s="143">
        <v>10203700</v>
      </c>
      <c r="F46" s="144">
        <v>10203700</v>
      </c>
      <c r="G46" s="144">
        <v>0</v>
      </c>
      <c r="H46" s="144">
        <v>0</v>
      </c>
      <c r="I46" s="144">
        <v>0</v>
      </c>
      <c r="J46" s="143">
        <v>0</v>
      </c>
      <c r="K46" s="144">
        <v>0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143">
        <f t="shared" si="5"/>
        <v>10203700</v>
      </c>
    </row>
    <row r="47" spans="1:17" s="148" customFormat="1" ht="81.75" customHeight="1">
      <c r="A47" s="141" t="s">
        <v>81</v>
      </c>
      <c r="B47" s="141" t="s">
        <v>96</v>
      </c>
      <c r="C47" s="147" t="s">
        <v>95</v>
      </c>
      <c r="D47" s="142" t="s">
        <v>94</v>
      </c>
      <c r="E47" s="143">
        <v>7220900</v>
      </c>
      <c r="F47" s="144">
        <v>7220900</v>
      </c>
      <c r="G47" s="144">
        <v>0</v>
      </c>
      <c r="H47" s="144">
        <v>0</v>
      </c>
      <c r="I47" s="144">
        <v>0</v>
      </c>
      <c r="J47" s="143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3">
        <f t="shared" si="5"/>
        <v>7220900</v>
      </c>
    </row>
    <row r="48" spans="1:256" s="148" customFormat="1" ht="39" customHeight="1">
      <c r="A48" s="162" t="s">
        <v>306</v>
      </c>
      <c r="B48" s="162" t="s">
        <v>307</v>
      </c>
      <c r="C48" s="163" t="s">
        <v>95</v>
      </c>
      <c r="D48" s="164" t="s">
        <v>308</v>
      </c>
      <c r="E48" s="143">
        <v>260254</v>
      </c>
      <c r="F48" s="295">
        <v>260254</v>
      </c>
      <c r="G48" s="295">
        <v>0</v>
      </c>
      <c r="H48" s="295">
        <v>0</v>
      </c>
      <c r="I48" s="295">
        <v>0</v>
      </c>
      <c r="J48" s="143">
        <v>38952</v>
      </c>
      <c r="K48" s="144">
        <v>38952</v>
      </c>
      <c r="L48" s="144">
        <v>0</v>
      </c>
      <c r="M48" s="144">
        <v>0</v>
      </c>
      <c r="N48" s="144">
        <v>0</v>
      </c>
      <c r="O48" s="144">
        <v>0</v>
      </c>
      <c r="P48" s="144">
        <v>38952</v>
      </c>
      <c r="Q48" s="143">
        <f t="shared" si="5"/>
        <v>299206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7" s="154" customFormat="1" ht="49.5">
      <c r="A49" s="155" t="s">
        <v>183</v>
      </c>
      <c r="B49" s="156"/>
      <c r="C49" s="157"/>
      <c r="D49" s="158" t="s">
        <v>181</v>
      </c>
      <c r="E49" s="159">
        <f aca="true" t="shared" si="6" ref="E49:P49">E51+E52+E63+E64+E65+E66+E67+E68+E53</f>
        <v>43913464.04</v>
      </c>
      <c r="F49" s="159">
        <f t="shared" si="6"/>
        <v>43913464.04</v>
      </c>
      <c r="G49" s="159">
        <f t="shared" si="6"/>
        <v>29621080</v>
      </c>
      <c r="H49" s="159">
        <f t="shared" si="6"/>
        <v>4503508.5</v>
      </c>
      <c r="I49" s="159">
        <f t="shared" si="6"/>
        <v>0</v>
      </c>
      <c r="J49" s="159">
        <f t="shared" si="6"/>
        <v>4389805.5600000005</v>
      </c>
      <c r="K49" s="159">
        <f t="shared" si="6"/>
        <v>3956795.5599999996</v>
      </c>
      <c r="L49" s="159">
        <f t="shared" si="6"/>
        <v>3498235.56</v>
      </c>
      <c r="M49" s="159">
        <f t="shared" si="6"/>
        <v>413010</v>
      </c>
      <c r="N49" s="159">
        <f t="shared" si="6"/>
        <v>0</v>
      </c>
      <c r="O49" s="159">
        <f t="shared" si="6"/>
        <v>0</v>
      </c>
      <c r="P49" s="159">
        <f t="shared" si="6"/>
        <v>3976795.5599999996</v>
      </c>
      <c r="Q49" s="159">
        <f t="shared" si="5"/>
        <v>48303269.6</v>
      </c>
    </row>
    <row r="50" spans="1:17" s="154" customFormat="1" ht="49.5">
      <c r="A50" s="155" t="s">
        <v>182</v>
      </c>
      <c r="B50" s="156"/>
      <c r="C50" s="157"/>
      <c r="D50" s="158" t="s">
        <v>181</v>
      </c>
      <c r="E50" s="159">
        <f>E49</f>
        <v>43913464.04</v>
      </c>
      <c r="F50" s="159">
        <f aca="true" t="shared" si="7" ref="F50:P50">F49</f>
        <v>43913464.04</v>
      </c>
      <c r="G50" s="159">
        <f t="shared" si="7"/>
        <v>29621080</v>
      </c>
      <c r="H50" s="159">
        <f t="shared" si="7"/>
        <v>4503508.5</v>
      </c>
      <c r="I50" s="159">
        <f t="shared" si="7"/>
        <v>0</v>
      </c>
      <c r="J50" s="159">
        <f t="shared" si="7"/>
        <v>4389805.5600000005</v>
      </c>
      <c r="K50" s="159">
        <f t="shared" si="7"/>
        <v>3956795.5599999996</v>
      </c>
      <c r="L50" s="159">
        <f t="shared" si="7"/>
        <v>3498235.56</v>
      </c>
      <c r="M50" s="159">
        <f t="shared" si="7"/>
        <v>413010</v>
      </c>
      <c r="N50" s="159">
        <f t="shared" si="7"/>
        <v>0</v>
      </c>
      <c r="O50" s="159">
        <f t="shared" si="7"/>
        <v>0</v>
      </c>
      <c r="P50" s="159">
        <f t="shared" si="7"/>
        <v>3976795.5599999996</v>
      </c>
      <c r="Q50" s="159">
        <f t="shared" si="5"/>
        <v>48303269.6</v>
      </c>
    </row>
    <row r="51" spans="1:17" s="148" customFormat="1" ht="79.5" customHeight="1">
      <c r="A51" s="141" t="s">
        <v>180</v>
      </c>
      <c r="B51" s="141" t="s">
        <v>157</v>
      </c>
      <c r="C51" s="147" t="s">
        <v>36</v>
      </c>
      <c r="D51" s="142" t="s">
        <v>156</v>
      </c>
      <c r="E51" s="143">
        <v>477380</v>
      </c>
      <c r="F51" s="144">
        <v>477380</v>
      </c>
      <c r="G51" s="144">
        <v>375100</v>
      </c>
      <c r="H51" s="144">
        <v>14700</v>
      </c>
      <c r="I51" s="144">
        <v>0</v>
      </c>
      <c r="J51" s="143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3">
        <f t="shared" si="5"/>
        <v>477380</v>
      </c>
    </row>
    <row r="52" spans="1:17" s="148" customFormat="1" ht="15.75">
      <c r="A52" s="141" t="s">
        <v>179</v>
      </c>
      <c r="B52" s="141" t="s">
        <v>115</v>
      </c>
      <c r="C52" s="147" t="s">
        <v>114</v>
      </c>
      <c r="D52" s="142" t="s">
        <v>113</v>
      </c>
      <c r="E52" s="143">
        <v>6138000</v>
      </c>
      <c r="F52" s="144">
        <v>6138000</v>
      </c>
      <c r="G52" s="144">
        <v>3811500</v>
      </c>
      <c r="H52" s="144">
        <v>802700</v>
      </c>
      <c r="I52" s="144">
        <v>0</v>
      </c>
      <c r="J52" s="143">
        <v>237410</v>
      </c>
      <c r="K52" s="144">
        <v>7500</v>
      </c>
      <c r="L52" s="144">
        <v>7500</v>
      </c>
      <c r="M52" s="144">
        <v>229910</v>
      </c>
      <c r="N52" s="144">
        <v>0</v>
      </c>
      <c r="O52" s="144">
        <v>0</v>
      </c>
      <c r="P52" s="144">
        <v>7500</v>
      </c>
      <c r="Q52" s="143">
        <f t="shared" si="5"/>
        <v>6375410</v>
      </c>
    </row>
    <row r="53" spans="1:17" s="148" customFormat="1" ht="130.5" customHeight="1">
      <c r="A53" s="141" t="s">
        <v>178</v>
      </c>
      <c r="B53" s="141" t="s">
        <v>177</v>
      </c>
      <c r="C53" s="147" t="s">
        <v>176</v>
      </c>
      <c r="D53" s="142" t="s">
        <v>175</v>
      </c>
      <c r="E53" s="143">
        <f>E54+E55+E56+E57+E58+E59+E62</f>
        <v>32735401.73</v>
      </c>
      <c r="F53" s="226">
        <f>F54+F55+F56+F57+F58+F59+F62</f>
        <v>32735401.73</v>
      </c>
      <c r="G53" s="226">
        <f>G54+G55+G56</f>
        <v>22839630</v>
      </c>
      <c r="H53" s="226">
        <f>H54+H55+H56</f>
        <v>3571738.5</v>
      </c>
      <c r="I53" s="226">
        <f>I54+I55+I56</f>
        <v>0</v>
      </c>
      <c r="J53" s="143">
        <f aca="true" t="shared" si="8" ref="J53:P53">J54+J55+J56+J57+J58+J59+J62+J60+J61</f>
        <v>1462667.27</v>
      </c>
      <c r="K53" s="226">
        <f t="shared" si="8"/>
        <v>1259567.27</v>
      </c>
      <c r="L53" s="226">
        <f t="shared" si="8"/>
        <v>1213637.27</v>
      </c>
      <c r="M53" s="226">
        <f t="shared" si="8"/>
        <v>183100</v>
      </c>
      <c r="N53" s="226">
        <f t="shared" si="8"/>
        <v>0</v>
      </c>
      <c r="O53" s="226">
        <f t="shared" si="8"/>
        <v>0</v>
      </c>
      <c r="P53" s="226">
        <f t="shared" si="8"/>
        <v>1279567.27</v>
      </c>
      <c r="Q53" s="143">
        <f t="shared" si="5"/>
        <v>34198069</v>
      </c>
    </row>
    <row r="54" spans="1:17" s="148" customFormat="1" ht="163.5" customHeight="1">
      <c r="A54" s="51"/>
      <c r="B54" s="51"/>
      <c r="C54" s="53"/>
      <c r="D54" s="151" t="s">
        <v>429</v>
      </c>
      <c r="E54" s="46">
        <v>13432497.73</v>
      </c>
      <c r="F54" s="46">
        <v>13432497.73</v>
      </c>
      <c r="G54" s="46">
        <v>7290000</v>
      </c>
      <c r="H54" s="46">
        <v>3571738.5</v>
      </c>
      <c r="I54" s="46">
        <v>0</v>
      </c>
      <c r="J54" s="46">
        <v>234010</v>
      </c>
      <c r="K54" s="129">
        <v>30910</v>
      </c>
      <c r="L54" s="129">
        <v>0</v>
      </c>
      <c r="M54" s="46">
        <v>183100</v>
      </c>
      <c r="N54" s="46">
        <v>0</v>
      </c>
      <c r="O54" s="46">
        <v>0</v>
      </c>
      <c r="P54" s="46">
        <v>50910</v>
      </c>
      <c r="Q54" s="52">
        <f aca="true" t="shared" si="9" ref="Q54:Q62">E54+J54</f>
        <v>13666507.73</v>
      </c>
    </row>
    <row r="55" spans="1:17" s="148" customFormat="1" ht="189.75" customHeight="1">
      <c r="A55" s="51"/>
      <c r="B55" s="51"/>
      <c r="C55" s="53"/>
      <c r="D55" s="152" t="s">
        <v>243</v>
      </c>
      <c r="E55" s="46">
        <v>59400</v>
      </c>
      <c r="F55" s="46">
        <v>59400</v>
      </c>
      <c r="G55" s="46">
        <v>41930</v>
      </c>
      <c r="H55" s="46">
        <v>0</v>
      </c>
      <c r="I55" s="46">
        <v>0</v>
      </c>
      <c r="J55" s="46">
        <v>19300</v>
      </c>
      <c r="K55" s="129">
        <v>19300</v>
      </c>
      <c r="L55" s="129">
        <v>19300</v>
      </c>
      <c r="M55" s="46">
        <v>0</v>
      </c>
      <c r="N55" s="46">
        <v>0</v>
      </c>
      <c r="O55" s="46">
        <v>0</v>
      </c>
      <c r="P55" s="46">
        <v>19300</v>
      </c>
      <c r="Q55" s="52">
        <f t="shared" si="9"/>
        <v>78700</v>
      </c>
    </row>
    <row r="56" spans="1:17" s="148" customFormat="1" ht="159.75" customHeight="1">
      <c r="A56" s="51"/>
      <c r="B56" s="51"/>
      <c r="C56" s="53"/>
      <c r="D56" s="152" t="s">
        <v>197</v>
      </c>
      <c r="E56" s="46">
        <v>18919700</v>
      </c>
      <c r="F56" s="46">
        <v>18919700</v>
      </c>
      <c r="G56" s="46">
        <v>15507700</v>
      </c>
      <c r="H56" s="46">
        <v>0</v>
      </c>
      <c r="I56" s="46">
        <v>0</v>
      </c>
      <c r="J56" s="46">
        <v>0</v>
      </c>
      <c r="K56" s="129">
        <v>0</v>
      </c>
      <c r="L56" s="129">
        <v>0</v>
      </c>
      <c r="M56" s="46">
        <v>0</v>
      </c>
      <c r="N56" s="46">
        <v>0</v>
      </c>
      <c r="O56" s="46">
        <v>0</v>
      </c>
      <c r="P56" s="46">
        <v>0</v>
      </c>
      <c r="Q56" s="52">
        <f t="shared" si="9"/>
        <v>18919700</v>
      </c>
    </row>
    <row r="57" spans="1:17" s="148" customFormat="1" ht="167.25" customHeight="1">
      <c r="A57" s="51"/>
      <c r="B57" s="51"/>
      <c r="C57" s="53"/>
      <c r="D57" s="152" t="s">
        <v>430</v>
      </c>
      <c r="E57" s="46">
        <v>272161.73</v>
      </c>
      <c r="F57" s="46">
        <v>272161.73</v>
      </c>
      <c r="G57" s="46">
        <v>0</v>
      </c>
      <c r="H57" s="46">
        <v>0</v>
      </c>
      <c r="I57" s="46">
        <v>0</v>
      </c>
      <c r="J57" s="46">
        <v>107156.27</v>
      </c>
      <c r="K57" s="46">
        <v>107156.27</v>
      </c>
      <c r="L57" s="46">
        <v>107156.27</v>
      </c>
      <c r="M57" s="46">
        <v>0</v>
      </c>
      <c r="N57" s="46">
        <v>0</v>
      </c>
      <c r="O57" s="46">
        <v>0</v>
      </c>
      <c r="P57" s="46">
        <v>107156.27</v>
      </c>
      <c r="Q57" s="52">
        <f t="shared" si="9"/>
        <v>379318</v>
      </c>
    </row>
    <row r="58" spans="1:17" s="148" customFormat="1" ht="167.25" customHeight="1">
      <c r="A58" s="51"/>
      <c r="B58" s="51"/>
      <c r="C58" s="53"/>
      <c r="D58" s="152" t="s">
        <v>431</v>
      </c>
      <c r="E58" s="46">
        <v>26642.27</v>
      </c>
      <c r="F58" s="46">
        <v>26642.27</v>
      </c>
      <c r="G58" s="46">
        <v>0</v>
      </c>
      <c r="H58" s="46">
        <v>0</v>
      </c>
      <c r="I58" s="46">
        <v>0</v>
      </c>
      <c r="J58" s="46">
        <v>15013</v>
      </c>
      <c r="K58" s="46">
        <v>15013</v>
      </c>
      <c r="L58" s="46">
        <v>26</v>
      </c>
      <c r="M58" s="46">
        <v>0</v>
      </c>
      <c r="N58" s="46">
        <v>0</v>
      </c>
      <c r="O58" s="46">
        <v>0</v>
      </c>
      <c r="P58" s="46">
        <v>15013</v>
      </c>
      <c r="Q58" s="52">
        <f t="shared" si="9"/>
        <v>41655.270000000004</v>
      </c>
    </row>
    <row r="59" spans="1:17" s="148" customFormat="1" ht="164.25" customHeight="1">
      <c r="A59" s="51"/>
      <c r="B59" s="51"/>
      <c r="C59" s="53"/>
      <c r="D59" s="152" t="s">
        <v>432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585122</v>
      </c>
      <c r="K59" s="46">
        <v>585122</v>
      </c>
      <c r="L59" s="46">
        <v>585122</v>
      </c>
      <c r="M59" s="46">
        <v>0</v>
      </c>
      <c r="N59" s="46">
        <v>0</v>
      </c>
      <c r="O59" s="46">
        <v>0</v>
      </c>
      <c r="P59" s="46">
        <v>585122</v>
      </c>
      <c r="Q59" s="52">
        <f t="shared" si="9"/>
        <v>585122</v>
      </c>
    </row>
    <row r="60" spans="1:17" s="148" customFormat="1" ht="177.75" customHeight="1">
      <c r="A60" s="51"/>
      <c r="B60" s="51"/>
      <c r="C60" s="53"/>
      <c r="D60" s="152" t="s">
        <v>433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58513</v>
      </c>
      <c r="K60" s="46">
        <v>58513</v>
      </c>
      <c r="L60" s="46">
        <v>58480</v>
      </c>
      <c r="M60" s="46">
        <v>0</v>
      </c>
      <c r="N60" s="46">
        <v>0</v>
      </c>
      <c r="O60" s="46">
        <v>0</v>
      </c>
      <c r="P60" s="46">
        <v>58513</v>
      </c>
      <c r="Q60" s="52">
        <f>E60+J60</f>
        <v>58513</v>
      </c>
    </row>
    <row r="61" spans="1:17" s="148" customFormat="1" ht="162.75" customHeight="1">
      <c r="A61" s="51"/>
      <c r="B61" s="51"/>
      <c r="C61" s="53"/>
      <c r="D61" s="152" t="s">
        <v>452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408553</v>
      </c>
      <c r="K61" s="46">
        <v>408553</v>
      </c>
      <c r="L61" s="46">
        <v>408553</v>
      </c>
      <c r="M61" s="46">
        <v>0</v>
      </c>
      <c r="N61" s="46">
        <v>0</v>
      </c>
      <c r="O61" s="46">
        <v>0</v>
      </c>
      <c r="P61" s="46">
        <v>408553</v>
      </c>
      <c r="Q61" s="52"/>
    </row>
    <row r="62" spans="1:17" s="148" customFormat="1" ht="144" customHeight="1">
      <c r="A62" s="51"/>
      <c r="B62" s="51"/>
      <c r="C62" s="53"/>
      <c r="D62" s="152" t="s">
        <v>453</v>
      </c>
      <c r="E62" s="46">
        <v>25000</v>
      </c>
      <c r="F62" s="46">
        <v>25000</v>
      </c>
      <c r="G62" s="46">
        <v>0</v>
      </c>
      <c r="H62" s="46">
        <v>0</v>
      </c>
      <c r="I62" s="46">
        <v>0</v>
      </c>
      <c r="J62" s="46">
        <v>35000</v>
      </c>
      <c r="K62" s="46">
        <v>35000</v>
      </c>
      <c r="L62" s="46">
        <v>35000</v>
      </c>
      <c r="M62" s="46">
        <v>0</v>
      </c>
      <c r="N62" s="46">
        <v>0</v>
      </c>
      <c r="O62" s="46">
        <v>0</v>
      </c>
      <c r="P62" s="46">
        <v>35000</v>
      </c>
      <c r="Q62" s="52">
        <f t="shared" si="9"/>
        <v>60000</v>
      </c>
    </row>
    <row r="63" spans="1:17" s="148" customFormat="1" ht="65.25" customHeight="1">
      <c r="A63" s="141" t="s">
        <v>174</v>
      </c>
      <c r="B63" s="141" t="s">
        <v>16</v>
      </c>
      <c r="C63" s="147" t="s">
        <v>153</v>
      </c>
      <c r="D63" s="142" t="s">
        <v>173</v>
      </c>
      <c r="E63" s="143">
        <v>959520</v>
      </c>
      <c r="F63" s="144">
        <v>959520</v>
      </c>
      <c r="G63" s="144">
        <v>690050</v>
      </c>
      <c r="H63" s="144">
        <v>78170</v>
      </c>
      <c r="I63" s="144">
        <v>0</v>
      </c>
      <c r="J63" s="143">
        <v>146841.78</v>
      </c>
      <c r="K63" s="144">
        <v>146841.78</v>
      </c>
      <c r="L63" s="144">
        <v>0</v>
      </c>
      <c r="M63" s="144">
        <v>0</v>
      </c>
      <c r="N63" s="144">
        <v>0</v>
      </c>
      <c r="O63" s="144">
        <v>0</v>
      </c>
      <c r="P63" s="144">
        <v>146841.78</v>
      </c>
      <c r="Q63" s="143">
        <f aca="true" t="shared" si="10" ref="Q63:Q68">E63+J63</f>
        <v>1106361.78</v>
      </c>
    </row>
    <row r="64" spans="1:17" s="148" customFormat="1" ht="39.75" customHeight="1">
      <c r="A64" s="141" t="s">
        <v>172</v>
      </c>
      <c r="B64" s="141" t="s">
        <v>171</v>
      </c>
      <c r="C64" s="147" t="s">
        <v>164</v>
      </c>
      <c r="D64" s="142" t="s">
        <v>170</v>
      </c>
      <c r="E64" s="143">
        <v>625950</v>
      </c>
      <c r="F64" s="144">
        <v>625950</v>
      </c>
      <c r="G64" s="144">
        <v>488100</v>
      </c>
      <c r="H64" s="144">
        <v>23200</v>
      </c>
      <c r="I64" s="144">
        <v>0</v>
      </c>
      <c r="J64" s="143">
        <v>0</v>
      </c>
      <c r="K64" s="144">
        <v>0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3">
        <f t="shared" si="10"/>
        <v>625950</v>
      </c>
    </row>
    <row r="65" spans="1:17" s="148" customFormat="1" ht="36" customHeight="1">
      <c r="A65" s="141" t="s">
        <v>169</v>
      </c>
      <c r="B65" s="141" t="s">
        <v>168</v>
      </c>
      <c r="C65" s="147" t="s">
        <v>164</v>
      </c>
      <c r="D65" s="142" t="s">
        <v>167</v>
      </c>
      <c r="E65" s="143">
        <v>2941712.31</v>
      </c>
      <c r="F65" s="144">
        <v>2941712.31</v>
      </c>
      <c r="G65" s="144">
        <v>1416700</v>
      </c>
      <c r="H65" s="144">
        <v>13000</v>
      </c>
      <c r="I65" s="144">
        <v>0</v>
      </c>
      <c r="J65" s="143">
        <v>26650</v>
      </c>
      <c r="K65" s="144">
        <v>26650</v>
      </c>
      <c r="L65" s="144">
        <v>0</v>
      </c>
      <c r="M65" s="144">
        <v>0</v>
      </c>
      <c r="N65" s="144">
        <v>0</v>
      </c>
      <c r="O65" s="144">
        <v>0</v>
      </c>
      <c r="P65" s="144">
        <v>26650</v>
      </c>
      <c r="Q65" s="143">
        <f t="shared" si="10"/>
        <v>2968362.31</v>
      </c>
    </row>
    <row r="66" spans="1:17" s="148" customFormat="1" ht="31.5" customHeight="1">
      <c r="A66" s="141" t="s">
        <v>166</v>
      </c>
      <c r="B66" s="141" t="s">
        <v>165</v>
      </c>
      <c r="C66" s="147" t="s">
        <v>164</v>
      </c>
      <c r="D66" s="142" t="s">
        <v>163</v>
      </c>
      <c r="E66" s="143">
        <v>5500</v>
      </c>
      <c r="F66" s="144">
        <v>5500</v>
      </c>
      <c r="G66" s="144">
        <v>0</v>
      </c>
      <c r="H66" s="144">
        <v>0</v>
      </c>
      <c r="I66" s="144">
        <v>0</v>
      </c>
      <c r="J66" s="143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0</v>
      </c>
      <c r="P66" s="144">
        <v>0</v>
      </c>
      <c r="Q66" s="143">
        <f t="shared" si="10"/>
        <v>5500</v>
      </c>
    </row>
    <row r="67" spans="1:17" s="148" customFormat="1" ht="48" customHeight="1">
      <c r="A67" s="141" t="s">
        <v>162</v>
      </c>
      <c r="B67" s="141" t="s">
        <v>109</v>
      </c>
      <c r="C67" s="147" t="s">
        <v>19</v>
      </c>
      <c r="D67" s="142" t="s">
        <v>108</v>
      </c>
      <c r="E67" s="143">
        <v>30000</v>
      </c>
      <c r="F67" s="144">
        <v>30000</v>
      </c>
      <c r="G67" s="144">
        <v>0</v>
      </c>
      <c r="H67" s="144">
        <v>0</v>
      </c>
      <c r="I67" s="144">
        <v>0</v>
      </c>
      <c r="J67" s="143">
        <v>0</v>
      </c>
      <c r="K67" s="144">
        <v>0</v>
      </c>
      <c r="L67" s="144">
        <v>0</v>
      </c>
      <c r="M67" s="144">
        <v>0</v>
      </c>
      <c r="N67" s="144">
        <v>0</v>
      </c>
      <c r="O67" s="144">
        <v>0</v>
      </c>
      <c r="P67" s="144">
        <v>0</v>
      </c>
      <c r="Q67" s="143">
        <f t="shared" si="10"/>
        <v>30000</v>
      </c>
    </row>
    <row r="68" spans="1:17" s="148" customFormat="1" ht="87.75" customHeight="1">
      <c r="A68" s="141" t="s">
        <v>280</v>
      </c>
      <c r="B68" s="141" t="s">
        <v>279</v>
      </c>
      <c r="C68" s="147" t="s">
        <v>188</v>
      </c>
      <c r="D68" s="142" t="s">
        <v>278</v>
      </c>
      <c r="E68" s="143">
        <v>0</v>
      </c>
      <c r="F68" s="144">
        <v>0</v>
      </c>
      <c r="G68" s="144">
        <v>0</v>
      </c>
      <c r="H68" s="144">
        <v>0</v>
      </c>
      <c r="I68" s="144">
        <v>0</v>
      </c>
      <c r="J68" s="143">
        <f aca="true" t="shared" si="11" ref="J68:P68">J69+J71+J70</f>
        <v>2516236.51</v>
      </c>
      <c r="K68" s="144">
        <f t="shared" si="11"/>
        <v>2516236.51</v>
      </c>
      <c r="L68" s="144">
        <f t="shared" si="11"/>
        <v>2277098.29</v>
      </c>
      <c r="M68" s="144">
        <f t="shared" si="11"/>
        <v>0</v>
      </c>
      <c r="N68" s="144">
        <f t="shared" si="11"/>
        <v>0</v>
      </c>
      <c r="O68" s="144">
        <f t="shared" si="11"/>
        <v>0</v>
      </c>
      <c r="P68" s="144">
        <f t="shared" si="11"/>
        <v>2516236.51</v>
      </c>
      <c r="Q68" s="143">
        <f t="shared" si="10"/>
        <v>2516236.51</v>
      </c>
    </row>
    <row r="69" spans="1:17" s="148" customFormat="1" ht="119.25" customHeight="1">
      <c r="A69" s="141"/>
      <c r="B69" s="141"/>
      <c r="C69" s="147"/>
      <c r="D69" s="149" t="s">
        <v>364</v>
      </c>
      <c r="E69" s="150">
        <v>0</v>
      </c>
      <c r="F69" s="150">
        <v>0</v>
      </c>
      <c r="G69" s="150">
        <v>0</v>
      </c>
      <c r="H69" s="150">
        <v>0</v>
      </c>
      <c r="I69" s="150">
        <v>0</v>
      </c>
      <c r="J69" s="150">
        <v>235036.51</v>
      </c>
      <c r="K69" s="150">
        <v>235036.51</v>
      </c>
      <c r="L69" s="150">
        <v>145898.29</v>
      </c>
      <c r="M69" s="150">
        <v>0</v>
      </c>
      <c r="N69" s="150">
        <v>0</v>
      </c>
      <c r="O69" s="150">
        <v>0</v>
      </c>
      <c r="P69" s="150">
        <v>235036.51</v>
      </c>
      <c r="Q69" s="143">
        <f>E69+J69</f>
        <v>235036.51</v>
      </c>
    </row>
    <row r="70" spans="1:17" s="148" customFormat="1" ht="96.75" customHeight="1">
      <c r="A70" s="141"/>
      <c r="B70" s="141"/>
      <c r="C70" s="147"/>
      <c r="D70" s="149" t="s">
        <v>367</v>
      </c>
      <c r="E70" s="150">
        <v>0</v>
      </c>
      <c r="F70" s="150">
        <v>0</v>
      </c>
      <c r="G70" s="150">
        <v>0</v>
      </c>
      <c r="H70" s="150">
        <v>0</v>
      </c>
      <c r="I70" s="150">
        <v>0</v>
      </c>
      <c r="J70" s="150">
        <v>2131200</v>
      </c>
      <c r="K70" s="150">
        <v>2131200</v>
      </c>
      <c r="L70" s="150">
        <v>2131200</v>
      </c>
      <c r="M70" s="150">
        <v>0</v>
      </c>
      <c r="N70" s="150">
        <v>0</v>
      </c>
      <c r="O70" s="150">
        <v>0</v>
      </c>
      <c r="P70" s="150">
        <v>2131200</v>
      </c>
      <c r="Q70" s="143">
        <f>E70+J70</f>
        <v>2131200</v>
      </c>
    </row>
    <row r="71" spans="1:17" s="148" customFormat="1" ht="112.5" customHeight="1">
      <c r="A71" s="141"/>
      <c r="B71" s="141"/>
      <c r="C71" s="147"/>
      <c r="D71" s="149" t="s">
        <v>303</v>
      </c>
      <c r="E71" s="150">
        <v>0</v>
      </c>
      <c r="F71" s="150">
        <v>0</v>
      </c>
      <c r="G71" s="150">
        <v>0</v>
      </c>
      <c r="H71" s="150">
        <v>0</v>
      </c>
      <c r="I71" s="150">
        <v>0</v>
      </c>
      <c r="J71" s="150">
        <v>150000</v>
      </c>
      <c r="K71" s="150">
        <v>150000</v>
      </c>
      <c r="L71" s="150">
        <v>0</v>
      </c>
      <c r="M71" s="150">
        <v>0</v>
      </c>
      <c r="N71" s="150">
        <v>0</v>
      </c>
      <c r="O71" s="150">
        <v>0</v>
      </c>
      <c r="P71" s="150">
        <v>150000</v>
      </c>
      <c r="Q71" s="143">
        <f>E71+J71</f>
        <v>150000</v>
      </c>
    </row>
    <row r="72" spans="1:17" s="154" customFormat="1" ht="36" customHeight="1">
      <c r="A72" s="155" t="s">
        <v>161</v>
      </c>
      <c r="B72" s="156"/>
      <c r="C72" s="157"/>
      <c r="D72" s="158" t="s">
        <v>159</v>
      </c>
      <c r="E72" s="159">
        <f>E74+E75+E76+E77+E80</f>
        <v>6531600</v>
      </c>
      <c r="F72" s="159">
        <f>F74+F75+F76+F77+F80</f>
        <v>6531600</v>
      </c>
      <c r="G72" s="159">
        <f>G74+G75+G76+G77+G80</f>
        <v>4596770</v>
      </c>
      <c r="H72" s="159">
        <f>H74+H75+H76+H77+H80</f>
        <v>497030</v>
      </c>
      <c r="I72" s="159">
        <f>I74+I75+I76+I77+I80</f>
        <v>0</v>
      </c>
      <c r="J72" s="159">
        <f>J74+J75+J76+J77+J80+J81</f>
        <v>269000</v>
      </c>
      <c r="K72" s="159">
        <f aca="true" t="shared" si="12" ref="K72:P72">K74+K75+K76+K77+K80+K81</f>
        <v>199000</v>
      </c>
      <c r="L72" s="159">
        <f t="shared" si="12"/>
        <v>189000</v>
      </c>
      <c r="M72" s="159">
        <f t="shared" si="12"/>
        <v>70000</v>
      </c>
      <c r="N72" s="159">
        <f t="shared" si="12"/>
        <v>21100</v>
      </c>
      <c r="O72" s="159">
        <f t="shared" si="12"/>
        <v>4000</v>
      </c>
      <c r="P72" s="159">
        <f t="shared" si="12"/>
        <v>199000</v>
      </c>
      <c r="Q72" s="159">
        <f aca="true" t="shared" si="13" ref="Q72:Q84">E72+J72</f>
        <v>6800600</v>
      </c>
    </row>
    <row r="73" spans="1:17" s="154" customFormat="1" ht="36.75" customHeight="1">
      <c r="A73" s="155" t="s">
        <v>160</v>
      </c>
      <c r="B73" s="156"/>
      <c r="C73" s="157"/>
      <c r="D73" s="158" t="s">
        <v>159</v>
      </c>
      <c r="E73" s="159">
        <f>E72</f>
        <v>6531600</v>
      </c>
      <c r="F73" s="159">
        <f aca="true" t="shared" si="14" ref="F73:P73">F72</f>
        <v>6531600</v>
      </c>
      <c r="G73" s="159">
        <f t="shared" si="14"/>
        <v>4596770</v>
      </c>
      <c r="H73" s="159">
        <f t="shared" si="14"/>
        <v>497030</v>
      </c>
      <c r="I73" s="159">
        <f t="shared" si="14"/>
        <v>0</v>
      </c>
      <c r="J73" s="159">
        <f t="shared" si="14"/>
        <v>269000</v>
      </c>
      <c r="K73" s="159">
        <f t="shared" si="14"/>
        <v>199000</v>
      </c>
      <c r="L73" s="159">
        <f t="shared" si="14"/>
        <v>189000</v>
      </c>
      <c r="M73" s="159">
        <f t="shared" si="14"/>
        <v>70000</v>
      </c>
      <c r="N73" s="159">
        <f t="shared" si="14"/>
        <v>21100</v>
      </c>
      <c r="O73" s="159">
        <f t="shared" si="14"/>
        <v>4000</v>
      </c>
      <c r="P73" s="159">
        <f t="shared" si="14"/>
        <v>199000</v>
      </c>
      <c r="Q73" s="159">
        <f t="shared" si="13"/>
        <v>6800600</v>
      </c>
    </row>
    <row r="74" spans="1:17" s="148" customFormat="1" ht="82.5" customHeight="1">
      <c r="A74" s="141" t="s">
        <v>158</v>
      </c>
      <c r="B74" s="141" t="s">
        <v>157</v>
      </c>
      <c r="C74" s="147" t="s">
        <v>36</v>
      </c>
      <c r="D74" s="142" t="s">
        <v>156</v>
      </c>
      <c r="E74" s="143">
        <v>313420</v>
      </c>
      <c r="F74" s="144">
        <v>313420</v>
      </c>
      <c r="G74" s="144">
        <v>242520</v>
      </c>
      <c r="H74" s="144">
        <v>0</v>
      </c>
      <c r="I74" s="144">
        <v>0</v>
      </c>
      <c r="J74" s="143">
        <v>7900</v>
      </c>
      <c r="K74" s="144">
        <v>7900</v>
      </c>
      <c r="L74" s="144">
        <v>0</v>
      </c>
      <c r="M74" s="144">
        <v>0</v>
      </c>
      <c r="N74" s="144">
        <v>0</v>
      </c>
      <c r="O74" s="144">
        <v>0</v>
      </c>
      <c r="P74" s="144">
        <v>7900</v>
      </c>
      <c r="Q74" s="143">
        <f t="shared" si="13"/>
        <v>321320</v>
      </c>
    </row>
    <row r="75" spans="1:17" s="148" customFormat="1" ht="102.75" customHeight="1">
      <c r="A75" s="141" t="s">
        <v>155</v>
      </c>
      <c r="B75" s="141" t="s">
        <v>154</v>
      </c>
      <c r="C75" s="147" t="s">
        <v>153</v>
      </c>
      <c r="D75" s="142" t="s">
        <v>152</v>
      </c>
      <c r="E75" s="143">
        <v>810600</v>
      </c>
      <c r="F75" s="144">
        <v>810600</v>
      </c>
      <c r="G75" s="144">
        <v>578800</v>
      </c>
      <c r="H75" s="144">
        <v>89400</v>
      </c>
      <c r="I75" s="144">
        <v>0</v>
      </c>
      <c r="J75" s="143">
        <v>40000</v>
      </c>
      <c r="K75" s="144">
        <v>0</v>
      </c>
      <c r="L75" s="144">
        <v>0</v>
      </c>
      <c r="M75" s="144">
        <v>40000</v>
      </c>
      <c r="N75" s="144">
        <v>19500</v>
      </c>
      <c r="O75" s="144">
        <v>1000</v>
      </c>
      <c r="P75" s="144">
        <v>0</v>
      </c>
      <c r="Q75" s="143">
        <f t="shared" si="13"/>
        <v>850600</v>
      </c>
    </row>
    <row r="76" spans="1:17" s="148" customFormat="1" ht="36" customHeight="1">
      <c r="A76" s="141" t="s">
        <v>151</v>
      </c>
      <c r="B76" s="141" t="s">
        <v>150</v>
      </c>
      <c r="C76" s="147" t="s">
        <v>149</v>
      </c>
      <c r="D76" s="142" t="s">
        <v>148</v>
      </c>
      <c r="E76" s="143">
        <v>1658150</v>
      </c>
      <c r="F76" s="144">
        <v>1658150</v>
      </c>
      <c r="G76" s="144">
        <v>1196250</v>
      </c>
      <c r="H76" s="144">
        <v>119100</v>
      </c>
      <c r="I76" s="144">
        <v>0</v>
      </c>
      <c r="J76" s="143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4">
        <v>0</v>
      </c>
      <c r="Q76" s="143">
        <f t="shared" si="13"/>
        <v>1658150</v>
      </c>
    </row>
    <row r="77" spans="1:17" s="148" customFormat="1" ht="69" customHeight="1">
      <c r="A77" s="141" t="s">
        <v>147</v>
      </c>
      <c r="B77" s="141" t="s">
        <v>112</v>
      </c>
      <c r="C77" s="147" t="s">
        <v>111</v>
      </c>
      <c r="D77" s="142" t="s">
        <v>110</v>
      </c>
      <c r="E77" s="143">
        <f aca="true" t="shared" si="15" ref="E77:P77">E78+E79</f>
        <v>3436530</v>
      </c>
      <c r="F77" s="144">
        <f t="shared" si="15"/>
        <v>3436530</v>
      </c>
      <c r="G77" s="144">
        <f t="shared" si="15"/>
        <v>2335200</v>
      </c>
      <c r="H77" s="144">
        <f t="shared" si="15"/>
        <v>288530</v>
      </c>
      <c r="I77" s="144">
        <f t="shared" si="15"/>
        <v>0</v>
      </c>
      <c r="J77" s="143">
        <f t="shared" si="15"/>
        <v>49000</v>
      </c>
      <c r="K77" s="144">
        <f t="shared" si="15"/>
        <v>19000</v>
      </c>
      <c r="L77" s="144">
        <f t="shared" si="15"/>
        <v>19000</v>
      </c>
      <c r="M77" s="144">
        <f t="shared" si="15"/>
        <v>30000</v>
      </c>
      <c r="N77" s="144">
        <f t="shared" si="15"/>
        <v>1600</v>
      </c>
      <c r="O77" s="144">
        <f t="shared" si="15"/>
        <v>3000</v>
      </c>
      <c r="P77" s="144">
        <f t="shared" si="15"/>
        <v>19000</v>
      </c>
      <c r="Q77" s="143">
        <f t="shared" si="13"/>
        <v>3485530</v>
      </c>
    </row>
    <row r="78" spans="1:17" s="148" customFormat="1" ht="97.5" customHeight="1">
      <c r="A78" s="141"/>
      <c r="B78" s="141"/>
      <c r="C78" s="147"/>
      <c r="D78" s="297" t="s">
        <v>458</v>
      </c>
      <c r="E78" s="298">
        <v>3421530</v>
      </c>
      <c r="F78" s="298">
        <v>3421530</v>
      </c>
      <c r="G78" s="298">
        <v>2335200</v>
      </c>
      <c r="H78" s="298">
        <v>288530</v>
      </c>
      <c r="I78" s="298">
        <v>0</v>
      </c>
      <c r="J78" s="298">
        <v>49000</v>
      </c>
      <c r="K78" s="298">
        <v>19000</v>
      </c>
      <c r="L78" s="298">
        <v>19000</v>
      </c>
      <c r="M78" s="298">
        <v>30000</v>
      </c>
      <c r="N78" s="298">
        <v>1600</v>
      </c>
      <c r="O78" s="298">
        <v>3000</v>
      </c>
      <c r="P78" s="298">
        <v>19000</v>
      </c>
      <c r="Q78" s="143">
        <f t="shared" si="13"/>
        <v>3470530</v>
      </c>
    </row>
    <row r="79" spans="1:17" s="148" customFormat="1" ht="98.25" customHeight="1">
      <c r="A79" s="141"/>
      <c r="B79" s="141"/>
      <c r="C79" s="147"/>
      <c r="D79" s="297" t="s">
        <v>457</v>
      </c>
      <c r="E79" s="298">
        <v>15000</v>
      </c>
      <c r="F79" s="298">
        <v>15000</v>
      </c>
      <c r="G79" s="298">
        <v>0</v>
      </c>
      <c r="H79" s="298">
        <v>0</v>
      </c>
      <c r="I79" s="298">
        <v>0</v>
      </c>
      <c r="J79" s="298">
        <v>0</v>
      </c>
      <c r="K79" s="298">
        <v>0</v>
      </c>
      <c r="L79" s="298">
        <v>0</v>
      </c>
      <c r="M79" s="298">
        <v>0</v>
      </c>
      <c r="N79" s="298">
        <v>0</v>
      </c>
      <c r="O79" s="298">
        <v>0</v>
      </c>
      <c r="P79" s="298">
        <v>0</v>
      </c>
      <c r="Q79" s="143">
        <f t="shared" si="13"/>
        <v>15000</v>
      </c>
    </row>
    <row r="80" spans="1:17" s="148" customFormat="1" ht="48" customHeight="1">
      <c r="A80" s="141" t="s">
        <v>146</v>
      </c>
      <c r="B80" s="141" t="s">
        <v>145</v>
      </c>
      <c r="C80" s="147" t="s">
        <v>144</v>
      </c>
      <c r="D80" s="142" t="s">
        <v>143</v>
      </c>
      <c r="E80" s="143">
        <v>312900</v>
      </c>
      <c r="F80" s="144">
        <v>312900</v>
      </c>
      <c r="G80" s="144">
        <v>244000</v>
      </c>
      <c r="H80" s="144">
        <v>0</v>
      </c>
      <c r="I80" s="144">
        <v>0</v>
      </c>
      <c r="J80" s="143"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v>0</v>
      </c>
      <c r="P80" s="144">
        <v>0</v>
      </c>
      <c r="Q80" s="143">
        <f>E80+J80</f>
        <v>312900</v>
      </c>
    </row>
    <row r="81" spans="1:17" s="148" customFormat="1" ht="81.75" customHeight="1">
      <c r="A81" s="141" t="s">
        <v>438</v>
      </c>
      <c r="B81" s="141" t="s">
        <v>279</v>
      </c>
      <c r="C81" s="147" t="s">
        <v>188</v>
      </c>
      <c r="D81" s="142" t="s">
        <v>278</v>
      </c>
      <c r="E81" s="143">
        <v>0</v>
      </c>
      <c r="F81" s="144">
        <v>0</v>
      </c>
      <c r="G81" s="144">
        <v>0</v>
      </c>
      <c r="H81" s="144">
        <v>0</v>
      </c>
      <c r="I81" s="144">
        <v>0</v>
      </c>
      <c r="J81" s="143">
        <f aca="true" t="shared" si="16" ref="J81:P81">J83+J82</f>
        <v>172100</v>
      </c>
      <c r="K81" s="144">
        <f t="shared" si="16"/>
        <v>172100</v>
      </c>
      <c r="L81" s="144">
        <f t="shared" si="16"/>
        <v>170000</v>
      </c>
      <c r="M81" s="144">
        <f t="shared" si="16"/>
        <v>0</v>
      </c>
      <c r="N81" s="144">
        <f t="shared" si="16"/>
        <v>0</v>
      </c>
      <c r="O81" s="144">
        <f t="shared" si="16"/>
        <v>0</v>
      </c>
      <c r="P81" s="144">
        <f t="shared" si="16"/>
        <v>172100</v>
      </c>
      <c r="Q81" s="143">
        <f>E81+J81</f>
        <v>172100</v>
      </c>
    </row>
    <row r="82" spans="1:17" s="148" customFormat="1" ht="119.25" customHeight="1">
      <c r="A82" s="141"/>
      <c r="B82" s="141"/>
      <c r="C82" s="147"/>
      <c r="D82" s="149" t="s">
        <v>459</v>
      </c>
      <c r="E82" s="150">
        <v>0</v>
      </c>
      <c r="F82" s="150">
        <v>0</v>
      </c>
      <c r="G82" s="150">
        <v>0</v>
      </c>
      <c r="H82" s="150">
        <v>0</v>
      </c>
      <c r="I82" s="150">
        <v>0</v>
      </c>
      <c r="J82" s="150">
        <v>2100</v>
      </c>
      <c r="K82" s="150">
        <v>2100</v>
      </c>
      <c r="L82" s="150">
        <v>0</v>
      </c>
      <c r="M82" s="150">
        <v>0</v>
      </c>
      <c r="N82" s="150">
        <v>0</v>
      </c>
      <c r="O82" s="150">
        <v>0</v>
      </c>
      <c r="P82" s="150">
        <v>2100</v>
      </c>
      <c r="Q82" s="143">
        <f>E82+J82</f>
        <v>2100</v>
      </c>
    </row>
    <row r="83" spans="1:17" s="148" customFormat="1" ht="100.5" customHeight="1">
      <c r="A83" s="141"/>
      <c r="B83" s="141"/>
      <c r="C83" s="147"/>
      <c r="D83" s="149" t="s">
        <v>367</v>
      </c>
      <c r="E83" s="150">
        <v>0</v>
      </c>
      <c r="F83" s="150">
        <v>0</v>
      </c>
      <c r="G83" s="150">
        <v>0</v>
      </c>
      <c r="H83" s="150">
        <v>0</v>
      </c>
      <c r="I83" s="150">
        <v>0</v>
      </c>
      <c r="J83" s="150">
        <v>170000</v>
      </c>
      <c r="K83" s="150">
        <v>170000</v>
      </c>
      <c r="L83" s="150">
        <v>170000</v>
      </c>
      <c r="M83" s="150">
        <v>0</v>
      </c>
      <c r="N83" s="150">
        <v>0</v>
      </c>
      <c r="O83" s="150">
        <v>0</v>
      </c>
      <c r="P83" s="150">
        <v>170000</v>
      </c>
      <c r="Q83" s="143">
        <f>E83+J83</f>
        <v>170000</v>
      </c>
    </row>
    <row r="84" spans="1:17" s="137" customFormat="1" ht="16.5">
      <c r="A84" s="156" t="s">
        <v>273</v>
      </c>
      <c r="B84" s="156" t="s">
        <v>273</v>
      </c>
      <c r="C84" s="157" t="s">
        <v>273</v>
      </c>
      <c r="D84" s="159" t="s">
        <v>240</v>
      </c>
      <c r="E84" s="159">
        <f aca="true" t="shared" si="17" ref="E84:P84">E14+E49+E72</f>
        <v>86656756.03999999</v>
      </c>
      <c r="F84" s="159">
        <f t="shared" si="17"/>
        <v>85678756.03999999</v>
      </c>
      <c r="G84" s="159">
        <f t="shared" si="17"/>
        <v>43691177.37</v>
      </c>
      <c r="H84" s="159">
        <f t="shared" si="17"/>
        <v>5985284.5</v>
      </c>
      <c r="I84" s="159">
        <f t="shared" si="17"/>
        <v>978000</v>
      </c>
      <c r="J84" s="159">
        <f t="shared" si="17"/>
        <v>13367103.83</v>
      </c>
      <c r="K84" s="159">
        <f t="shared" si="17"/>
        <v>12147177.27</v>
      </c>
      <c r="L84" s="159">
        <f t="shared" si="17"/>
        <v>9959432.27</v>
      </c>
      <c r="M84" s="159">
        <f t="shared" si="17"/>
        <v>1199926.56</v>
      </c>
      <c r="N84" s="159">
        <f t="shared" si="17"/>
        <v>114995</v>
      </c>
      <c r="O84" s="159">
        <f t="shared" si="17"/>
        <v>268000</v>
      </c>
      <c r="P84" s="159">
        <f t="shared" si="17"/>
        <v>12167177.27</v>
      </c>
      <c r="Q84" s="159">
        <f t="shared" si="13"/>
        <v>100023859.86999999</v>
      </c>
    </row>
    <row r="85" s="137" customFormat="1" ht="15.75"/>
    <row r="86" s="137" customFormat="1" ht="15.75">
      <c r="L86" s="250"/>
    </row>
    <row r="87" spans="2:12" s="137" customFormat="1" ht="18.75">
      <c r="B87" s="323" t="s">
        <v>446</v>
      </c>
      <c r="C87" s="323"/>
      <c r="D87" s="323"/>
      <c r="I87" s="50"/>
      <c r="J87" s="318" t="s">
        <v>447</v>
      </c>
      <c r="K87" s="318"/>
      <c r="L87" s="318"/>
    </row>
  </sheetData>
  <sheetProtection/>
  <mergeCells count="30">
    <mergeCell ref="J10:J12"/>
    <mergeCell ref="M10:M12"/>
    <mergeCell ref="B87:D87"/>
    <mergeCell ref="N10:O10"/>
    <mergeCell ref="E9:I9"/>
    <mergeCell ref="E10:E12"/>
    <mergeCell ref="F10:F12"/>
    <mergeCell ref="G10:H10"/>
    <mergeCell ref="N11:N12"/>
    <mergeCell ref="O11:O12"/>
    <mergeCell ref="K10:L10"/>
    <mergeCell ref="K11:K12"/>
    <mergeCell ref="L11:L12"/>
    <mergeCell ref="J87:L87"/>
    <mergeCell ref="M2:Q2"/>
    <mergeCell ref="M1:N1"/>
    <mergeCell ref="M3:O3"/>
    <mergeCell ref="N4:Q4"/>
    <mergeCell ref="P10:P12"/>
    <mergeCell ref="Q9:Q12"/>
    <mergeCell ref="A6:Q6"/>
    <mergeCell ref="A7:Q7"/>
    <mergeCell ref="A9:A12"/>
    <mergeCell ref="B9:B12"/>
    <mergeCell ref="C9:C12"/>
    <mergeCell ref="D9:D12"/>
    <mergeCell ref="G11:G12"/>
    <mergeCell ref="H11:H12"/>
    <mergeCell ref="I10:I12"/>
    <mergeCell ref="J9:P9"/>
  </mergeCells>
  <printOptions/>
  <pageMargins left="0.1968503937007874" right="0.1968503937007874" top="0.67" bottom="0.1968503937007874" header="0" footer="0"/>
  <pageSetup fitToHeight="500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3" width="12.00390625" style="30" customWidth="1"/>
    <col min="4" max="4" width="40.75390625" style="30" customWidth="1"/>
    <col min="5" max="5" width="11.25390625" style="30" customWidth="1"/>
    <col min="6" max="7" width="9.25390625" style="30" bestFit="1" customWidth="1"/>
    <col min="8" max="8" width="11.375" style="30" customWidth="1"/>
    <col min="9" max="9" width="9.25390625" style="30" bestFit="1" customWidth="1"/>
    <col min="10" max="10" width="10.375" style="30" customWidth="1"/>
    <col min="11" max="11" width="9.25390625" style="30" bestFit="1" customWidth="1"/>
    <col min="12" max="12" width="11.125" style="30" customWidth="1"/>
    <col min="13" max="13" width="11.375" style="30" customWidth="1"/>
    <col min="14" max="14" width="10.25390625" style="30" customWidth="1"/>
    <col min="15" max="15" width="9.25390625" style="30" bestFit="1" customWidth="1"/>
    <col min="16" max="16" width="11.75390625" style="30" customWidth="1"/>
    <col min="17" max="16384" width="9.125" style="30" customWidth="1"/>
  </cols>
  <sheetData>
    <row r="1" spans="1:16" s="32" customFormat="1" ht="15.75">
      <c r="A1" s="32" t="s">
        <v>142</v>
      </c>
      <c r="L1" s="325" t="s">
        <v>205</v>
      </c>
      <c r="M1" s="325"/>
      <c r="N1" s="325"/>
      <c r="O1" s="134"/>
      <c r="P1" s="160"/>
    </row>
    <row r="2" spans="12:17" s="32" customFormat="1" ht="32.25" customHeight="1">
      <c r="L2" s="299" t="s">
        <v>455</v>
      </c>
      <c r="M2" s="299"/>
      <c r="N2" s="299"/>
      <c r="O2" s="299"/>
      <c r="P2" s="299"/>
      <c r="Q2" s="299"/>
    </row>
    <row r="3" spans="6:16" s="32" customFormat="1" ht="15.75">
      <c r="F3" s="228"/>
      <c r="L3" s="274">
        <v>43777</v>
      </c>
      <c r="M3" s="225"/>
      <c r="N3" s="225"/>
      <c r="O3" s="225"/>
      <c r="P3" s="225"/>
    </row>
    <row r="4" spans="12:16" s="32" customFormat="1" ht="16.5" customHeight="1">
      <c r="L4" s="299"/>
      <c r="M4" s="299"/>
      <c r="N4" s="299"/>
      <c r="O4" s="299"/>
      <c r="P4" s="299"/>
    </row>
    <row r="5" spans="13:14" s="32" customFormat="1" ht="13.5" customHeight="1">
      <c r="M5" s="325"/>
      <c r="N5" s="325"/>
    </row>
    <row r="6" spans="13:14" s="32" customFormat="1" ht="15.75">
      <c r="M6" s="25"/>
      <c r="N6" s="25"/>
    </row>
    <row r="7" spans="1:16" s="32" customFormat="1" ht="15.75">
      <c r="A7" s="327" t="s">
        <v>206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</row>
    <row r="8" spans="1:16" s="32" customFormat="1" ht="15.75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</row>
    <row r="9" s="32" customFormat="1" ht="15.75">
      <c r="P9" s="33" t="s">
        <v>208</v>
      </c>
    </row>
    <row r="10" spans="1:16" s="32" customFormat="1" ht="15.75">
      <c r="A10" s="324" t="s">
        <v>48</v>
      </c>
      <c r="B10" s="324" t="s">
        <v>49</v>
      </c>
      <c r="C10" s="324" t="s">
        <v>50</v>
      </c>
      <c r="D10" s="324" t="s">
        <v>51</v>
      </c>
      <c r="E10" s="324" t="s">
        <v>46</v>
      </c>
      <c r="F10" s="324"/>
      <c r="G10" s="324"/>
      <c r="H10" s="324"/>
      <c r="I10" s="324" t="s">
        <v>45</v>
      </c>
      <c r="J10" s="324"/>
      <c r="K10" s="324"/>
      <c r="L10" s="324"/>
      <c r="M10" s="326" t="s">
        <v>44</v>
      </c>
      <c r="N10" s="324"/>
      <c r="O10" s="324"/>
      <c r="P10" s="324"/>
    </row>
    <row r="11" spans="1:16" s="32" customFormat="1" ht="15.75">
      <c r="A11" s="324"/>
      <c r="B11" s="324"/>
      <c r="C11" s="324"/>
      <c r="D11" s="324"/>
      <c r="E11" s="324" t="s">
        <v>3</v>
      </c>
      <c r="F11" s="324" t="s">
        <v>4</v>
      </c>
      <c r="G11" s="34" t="s">
        <v>38</v>
      </c>
      <c r="H11" s="326" t="s">
        <v>43</v>
      </c>
      <c r="I11" s="324" t="s">
        <v>3</v>
      </c>
      <c r="J11" s="324" t="s">
        <v>4</v>
      </c>
      <c r="K11" s="34" t="s">
        <v>38</v>
      </c>
      <c r="L11" s="326" t="s">
        <v>43</v>
      </c>
      <c r="M11" s="326" t="s">
        <v>3</v>
      </c>
      <c r="N11" s="326" t="s">
        <v>4</v>
      </c>
      <c r="O11" s="35" t="s">
        <v>38</v>
      </c>
      <c r="P11" s="326" t="s">
        <v>43</v>
      </c>
    </row>
    <row r="12" spans="1:16" s="32" customFormat="1" ht="15.75">
      <c r="A12" s="324"/>
      <c r="B12" s="324"/>
      <c r="C12" s="324"/>
      <c r="D12" s="324"/>
      <c r="E12" s="324"/>
      <c r="F12" s="324"/>
      <c r="G12" s="324" t="s">
        <v>37</v>
      </c>
      <c r="H12" s="324"/>
      <c r="I12" s="324"/>
      <c r="J12" s="324"/>
      <c r="K12" s="324" t="s">
        <v>37</v>
      </c>
      <c r="L12" s="324"/>
      <c r="M12" s="324"/>
      <c r="N12" s="324"/>
      <c r="O12" s="326" t="s">
        <v>37</v>
      </c>
      <c r="P12" s="324"/>
    </row>
    <row r="13" spans="1:16" s="32" customFormat="1" ht="44.2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</row>
    <row r="14" spans="1:16" s="32" customFormat="1" ht="15.7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5">
        <v>8</v>
      </c>
      <c r="I14" s="34">
        <v>9</v>
      </c>
      <c r="J14" s="34">
        <v>10</v>
      </c>
      <c r="K14" s="34">
        <v>11</v>
      </c>
      <c r="L14" s="35">
        <v>12</v>
      </c>
      <c r="M14" s="35">
        <v>13</v>
      </c>
      <c r="N14" s="35">
        <v>14</v>
      </c>
      <c r="O14" s="35">
        <v>15</v>
      </c>
      <c r="P14" s="35">
        <v>16</v>
      </c>
    </row>
    <row r="15" spans="1:16" s="32" customFormat="1" ht="15.75">
      <c r="A15" s="37" t="s">
        <v>58</v>
      </c>
      <c r="B15" s="38"/>
      <c r="C15" s="38"/>
      <c r="D15" s="47" t="s">
        <v>195</v>
      </c>
      <c r="E15" s="40">
        <v>100000</v>
      </c>
      <c r="F15" s="40">
        <v>10745</v>
      </c>
      <c r="G15" s="40">
        <v>0</v>
      </c>
      <c r="H15" s="39">
        <f aca="true" t="shared" si="0" ref="H15:H21">E15+F15</f>
        <v>110745</v>
      </c>
      <c r="I15" s="40">
        <v>0</v>
      </c>
      <c r="J15" s="40">
        <v>-10745</v>
      </c>
      <c r="K15" s="40">
        <v>0</v>
      </c>
      <c r="L15" s="39">
        <f aca="true" t="shared" si="1" ref="L15:L21">I15+J15</f>
        <v>-10745</v>
      </c>
      <c r="M15" s="39">
        <f aca="true" t="shared" si="2" ref="M15:O21">E15+I15</f>
        <v>100000</v>
      </c>
      <c r="N15" s="39">
        <f t="shared" si="2"/>
        <v>0</v>
      </c>
      <c r="O15" s="39">
        <f t="shared" si="2"/>
        <v>0</v>
      </c>
      <c r="P15" s="39">
        <f aca="true" t="shared" si="3" ref="P15:P21">M15+N15</f>
        <v>100000</v>
      </c>
    </row>
    <row r="16" spans="1:16" s="32" customFormat="1" ht="15.75">
      <c r="A16" s="37" t="s">
        <v>57</v>
      </c>
      <c r="B16" s="38"/>
      <c r="C16" s="38"/>
      <c r="D16" s="47" t="s">
        <v>196</v>
      </c>
      <c r="E16" s="40">
        <v>100000</v>
      </c>
      <c r="F16" s="40">
        <v>10745</v>
      </c>
      <c r="G16" s="40">
        <v>0</v>
      </c>
      <c r="H16" s="39">
        <f t="shared" si="0"/>
        <v>110745</v>
      </c>
      <c r="I16" s="40">
        <v>0</v>
      </c>
      <c r="J16" s="40">
        <v>-10745</v>
      </c>
      <c r="K16" s="40">
        <v>0</v>
      </c>
      <c r="L16" s="39">
        <f t="shared" si="1"/>
        <v>-10745</v>
      </c>
      <c r="M16" s="39">
        <f t="shared" si="2"/>
        <v>100000</v>
      </c>
      <c r="N16" s="39">
        <f t="shared" si="2"/>
        <v>0</v>
      </c>
      <c r="O16" s="39">
        <f t="shared" si="2"/>
        <v>0</v>
      </c>
      <c r="P16" s="39">
        <f t="shared" si="3"/>
        <v>100000</v>
      </c>
    </row>
    <row r="17" spans="1:16" s="32" customFormat="1" ht="47.25">
      <c r="A17" s="37" t="s">
        <v>80</v>
      </c>
      <c r="B17" s="37" t="s">
        <v>79</v>
      </c>
      <c r="C17" s="37" t="s">
        <v>17</v>
      </c>
      <c r="D17" s="47" t="s">
        <v>259</v>
      </c>
      <c r="E17" s="40">
        <v>100000</v>
      </c>
      <c r="F17" s="40">
        <v>10745</v>
      </c>
      <c r="G17" s="40">
        <v>0</v>
      </c>
      <c r="H17" s="39">
        <f t="shared" si="0"/>
        <v>110745</v>
      </c>
      <c r="I17" s="40">
        <v>0</v>
      </c>
      <c r="J17" s="40">
        <v>0</v>
      </c>
      <c r="K17" s="40">
        <v>0</v>
      </c>
      <c r="L17" s="39">
        <f t="shared" si="1"/>
        <v>0</v>
      </c>
      <c r="M17" s="39">
        <f t="shared" si="2"/>
        <v>100000</v>
      </c>
      <c r="N17" s="39">
        <f t="shared" si="2"/>
        <v>10745</v>
      </c>
      <c r="O17" s="39">
        <f t="shared" si="2"/>
        <v>0</v>
      </c>
      <c r="P17" s="39">
        <f t="shared" si="3"/>
        <v>110745</v>
      </c>
    </row>
    <row r="18" spans="1:16" s="32" customFormat="1" ht="15.75">
      <c r="A18" s="34"/>
      <c r="B18" s="41" t="s">
        <v>42</v>
      </c>
      <c r="C18" s="34"/>
      <c r="D18" s="48" t="s">
        <v>41</v>
      </c>
      <c r="E18" s="43">
        <v>100000</v>
      </c>
      <c r="F18" s="43">
        <v>10745</v>
      </c>
      <c r="G18" s="43">
        <v>0</v>
      </c>
      <c r="H18" s="42">
        <f t="shared" si="0"/>
        <v>110745</v>
      </c>
      <c r="I18" s="43">
        <v>0</v>
      </c>
      <c r="J18" s="43">
        <v>0</v>
      </c>
      <c r="K18" s="43">
        <v>0</v>
      </c>
      <c r="L18" s="42">
        <f t="shared" si="1"/>
        <v>0</v>
      </c>
      <c r="M18" s="42">
        <f t="shared" si="2"/>
        <v>100000</v>
      </c>
      <c r="N18" s="42">
        <f t="shared" si="2"/>
        <v>10745</v>
      </c>
      <c r="O18" s="42">
        <f t="shared" si="2"/>
        <v>0</v>
      </c>
      <c r="P18" s="42">
        <f t="shared" si="3"/>
        <v>110745</v>
      </c>
    </row>
    <row r="19" spans="1:16" s="32" customFormat="1" ht="47.25">
      <c r="A19" s="37" t="s">
        <v>77</v>
      </c>
      <c r="B19" s="37" t="s">
        <v>76</v>
      </c>
      <c r="C19" s="37" t="s">
        <v>17</v>
      </c>
      <c r="D19" s="47" t="s">
        <v>260</v>
      </c>
      <c r="E19" s="40">
        <v>0</v>
      </c>
      <c r="F19" s="40">
        <v>0</v>
      </c>
      <c r="G19" s="40">
        <v>0</v>
      </c>
      <c r="H19" s="39">
        <f t="shared" si="0"/>
        <v>0</v>
      </c>
      <c r="I19" s="40">
        <v>0</v>
      </c>
      <c r="J19" s="40">
        <v>-10745</v>
      </c>
      <c r="K19" s="40">
        <v>0</v>
      </c>
      <c r="L19" s="39">
        <f t="shared" si="1"/>
        <v>-10745</v>
      </c>
      <c r="M19" s="39">
        <f t="shared" si="2"/>
        <v>0</v>
      </c>
      <c r="N19" s="39">
        <f t="shared" si="2"/>
        <v>-10745</v>
      </c>
      <c r="O19" s="39">
        <f t="shared" si="2"/>
        <v>0</v>
      </c>
      <c r="P19" s="39">
        <f t="shared" si="3"/>
        <v>-10745</v>
      </c>
    </row>
    <row r="20" spans="1:16" s="32" customFormat="1" ht="15.75">
      <c r="A20" s="34"/>
      <c r="B20" s="41" t="s">
        <v>40</v>
      </c>
      <c r="C20" s="34"/>
      <c r="D20" s="48" t="s">
        <v>39</v>
      </c>
      <c r="E20" s="43">
        <v>0</v>
      </c>
      <c r="F20" s="43">
        <v>0</v>
      </c>
      <c r="G20" s="43">
        <v>0</v>
      </c>
      <c r="H20" s="42">
        <f t="shared" si="0"/>
        <v>0</v>
      </c>
      <c r="I20" s="43">
        <v>0</v>
      </c>
      <c r="J20" s="43">
        <v>-10745</v>
      </c>
      <c r="K20" s="43">
        <v>0</v>
      </c>
      <c r="L20" s="42">
        <f t="shared" si="1"/>
        <v>-10745</v>
      </c>
      <c r="M20" s="42">
        <f t="shared" si="2"/>
        <v>0</v>
      </c>
      <c r="N20" s="42">
        <f t="shared" si="2"/>
        <v>-10745</v>
      </c>
      <c r="O20" s="42">
        <f t="shared" si="2"/>
        <v>0</v>
      </c>
      <c r="P20" s="42">
        <f t="shared" si="3"/>
        <v>-10745</v>
      </c>
    </row>
    <row r="21" spans="1:16" s="32" customFormat="1" ht="15.75">
      <c r="A21" s="44"/>
      <c r="B21" s="45" t="s">
        <v>35</v>
      </c>
      <c r="C21" s="44"/>
      <c r="D21" s="36" t="s">
        <v>2</v>
      </c>
      <c r="E21" s="39">
        <v>100000</v>
      </c>
      <c r="F21" s="39">
        <v>10745</v>
      </c>
      <c r="G21" s="39">
        <v>0</v>
      </c>
      <c r="H21" s="39">
        <f t="shared" si="0"/>
        <v>110745</v>
      </c>
      <c r="I21" s="39">
        <v>0</v>
      </c>
      <c r="J21" s="39">
        <v>-10745</v>
      </c>
      <c r="K21" s="39">
        <v>0</v>
      </c>
      <c r="L21" s="39">
        <f t="shared" si="1"/>
        <v>-10745</v>
      </c>
      <c r="M21" s="39">
        <f t="shared" si="2"/>
        <v>100000</v>
      </c>
      <c r="N21" s="39">
        <f t="shared" si="2"/>
        <v>0</v>
      </c>
      <c r="O21" s="39">
        <f t="shared" si="2"/>
        <v>0</v>
      </c>
      <c r="P21" s="39">
        <f t="shared" si="3"/>
        <v>100000</v>
      </c>
    </row>
    <row r="22" s="32" customFormat="1" ht="15.75"/>
    <row r="23" s="32" customFormat="1" ht="15.75"/>
    <row r="24" spans="2:12" s="32" customFormat="1" ht="18.75">
      <c r="B24" s="323" t="s">
        <v>446</v>
      </c>
      <c r="C24" s="323"/>
      <c r="D24" s="323"/>
      <c r="E24" s="323"/>
      <c r="F24" s="323"/>
      <c r="G24" s="323"/>
      <c r="I24" s="50"/>
      <c r="J24" s="318" t="s">
        <v>447</v>
      </c>
      <c r="K24" s="318"/>
      <c r="L24" s="318"/>
    </row>
    <row r="25" s="32" customFormat="1" ht="15.75"/>
    <row r="27" ht="12.75">
      <c r="A27" s="31" t="s">
        <v>52</v>
      </c>
    </row>
    <row r="28" ht="12.75">
      <c r="A28" s="31" t="s">
        <v>53</v>
      </c>
    </row>
    <row r="29" ht="12.75">
      <c r="A29" s="31" t="s">
        <v>54</v>
      </c>
    </row>
    <row r="30" ht="12.75">
      <c r="A30" s="31" t="s">
        <v>55</v>
      </c>
    </row>
  </sheetData>
  <sheetProtection/>
  <mergeCells count="28">
    <mergeCell ref="J24:L24"/>
    <mergeCell ref="L4:P4"/>
    <mergeCell ref="B24:D24"/>
    <mergeCell ref="E24:G24"/>
    <mergeCell ref="L2:Q2"/>
    <mergeCell ref="M10:P10"/>
    <mergeCell ref="M11:M13"/>
    <mergeCell ref="N11:N13"/>
    <mergeCell ref="O12:O13"/>
    <mergeCell ref="P11:P13"/>
    <mergeCell ref="A7:P7"/>
    <mergeCell ref="A8:P8"/>
    <mergeCell ref="E10:H10"/>
    <mergeCell ref="E11:E13"/>
    <mergeCell ref="F11:F13"/>
    <mergeCell ref="G12:G13"/>
    <mergeCell ref="C10:C13"/>
    <mergeCell ref="D10:D13"/>
    <mergeCell ref="A10:A13"/>
    <mergeCell ref="B10:B13"/>
    <mergeCell ref="L1:N1"/>
    <mergeCell ref="M5:N5"/>
    <mergeCell ref="H11:H13"/>
    <mergeCell ref="I10:L10"/>
    <mergeCell ref="I11:I13"/>
    <mergeCell ref="J11:J13"/>
    <mergeCell ref="K12:K13"/>
    <mergeCell ref="L11:L13"/>
  </mergeCells>
  <printOptions/>
  <pageMargins left="0.2" right="0.2" top="0.66" bottom="0.393700787401575" header="0" footer="0"/>
  <pageSetup fitToHeight="50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A1">
      <selection activeCell="AC16" sqref="AC16"/>
    </sheetView>
  </sheetViews>
  <sheetFormatPr defaultColWidth="8.75390625" defaultRowHeight="12.75"/>
  <cols>
    <col min="1" max="1" width="13.00390625" style="49" customWidth="1"/>
    <col min="2" max="2" width="16.375" style="49" customWidth="1"/>
    <col min="3" max="4" width="5.125" style="49" customWidth="1"/>
    <col min="5" max="5" width="10.125" style="49" customWidth="1"/>
    <col min="6" max="6" width="11.875" style="49" customWidth="1"/>
    <col min="7" max="7" width="10.75390625" style="49" customWidth="1"/>
    <col min="8" max="8" width="8.125" style="49" customWidth="1"/>
    <col min="9" max="9" width="10.00390625" style="49" customWidth="1"/>
    <col min="10" max="10" width="8.625" style="49" customWidth="1"/>
    <col min="11" max="11" width="11.875" style="49" customWidth="1"/>
    <col min="12" max="13" width="11.25390625" style="49" customWidth="1"/>
    <col min="14" max="14" width="10.00390625" style="49" customWidth="1"/>
    <col min="15" max="15" width="13.00390625" style="49" customWidth="1"/>
    <col min="16" max="16" width="10.375" style="49" customWidth="1"/>
    <col min="17" max="17" width="12.875" style="49" customWidth="1"/>
    <col min="18" max="18" width="10.125" style="49" customWidth="1"/>
    <col min="19" max="19" width="10.875" style="49" customWidth="1"/>
    <col min="20" max="21" width="11.125" style="49" customWidth="1"/>
    <col min="22" max="22" width="9.75390625" style="49" customWidth="1"/>
    <col min="23" max="23" width="11.00390625" style="49" customWidth="1"/>
    <col min="24" max="24" width="0.2421875" style="49" hidden="1" customWidth="1"/>
    <col min="25" max="25" width="10.00390625" style="49" customWidth="1"/>
    <col min="26" max="26" width="10.75390625" style="49" customWidth="1"/>
    <col min="27" max="27" width="9.625" style="49" customWidth="1"/>
    <col min="28" max="28" width="9.00390625" style="49" customWidth="1"/>
    <col min="29" max="29" width="13.00390625" style="49" customWidth="1"/>
    <col min="30" max="16384" width="8.75390625" style="49" customWidth="1"/>
  </cols>
  <sheetData>
    <row r="1" spans="1:29" ht="16.5" customHeigh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U1" s="325" t="s">
        <v>207</v>
      </c>
      <c r="V1" s="325"/>
      <c r="W1" s="325"/>
      <c r="X1" s="134"/>
      <c r="Y1" s="275"/>
      <c r="Z1" s="265"/>
      <c r="AA1" s="134"/>
      <c r="AB1" s="160"/>
      <c r="AC1" s="57"/>
    </row>
    <row r="2" spans="1:29" ht="31.5" customHeigh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U2" s="299" t="s">
        <v>454</v>
      </c>
      <c r="V2" s="299"/>
      <c r="W2" s="299"/>
      <c r="X2" s="299"/>
      <c r="Y2" s="299"/>
      <c r="Z2" s="299"/>
      <c r="AA2" s="299"/>
      <c r="AB2" s="249"/>
      <c r="AC2" s="249"/>
    </row>
    <row r="3" spans="1:29" ht="16.5" customHeight="1">
      <c r="A3" s="58"/>
      <c r="B3" s="58"/>
      <c r="C3" s="56"/>
      <c r="D3" s="56"/>
      <c r="E3" s="56"/>
      <c r="F3" s="56"/>
      <c r="G3" s="56"/>
      <c r="H3" s="56"/>
      <c r="I3" s="56"/>
      <c r="J3" s="56"/>
      <c r="K3" s="56"/>
      <c r="U3" s="274">
        <v>43777</v>
      </c>
      <c r="V3" s="227"/>
      <c r="W3" s="227"/>
      <c r="X3" s="227"/>
      <c r="Y3" s="227"/>
      <c r="Z3" s="227"/>
      <c r="AA3" s="227"/>
      <c r="AB3" s="227"/>
      <c r="AC3" s="57"/>
    </row>
    <row r="4" spans="1:29" ht="24" customHeight="1">
      <c r="A4" s="58"/>
      <c r="B4" s="58"/>
      <c r="C4" s="343"/>
      <c r="D4" s="343"/>
      <c r="E4" s="236"/>
      <c r="F4" s="236"/>
      <c r="G4" s="236"/>
      <c r="H4" s="236"/>
      <c r="I4" s="236"/>
      <c r="J4" s="236"/>
      <c r="K4" s="56"/>
      <c r="U4" s="372"/>
      <c r="V4" s="372"/>
      <c r="W4" s="372"/>
      <c r="X4" s="372"/>
      <c r="Y4" s="372"/>
      <c r="Z4" s="372"/>
      <c r="AA4" s="372"/>
      <c r="AB4" s="372"/>
      <c r="AC4" s="57"/>
    </row>
    <row r="5" spans="1:29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81"/>
      <c r="X5" s="81"/>
      <c r="Y5" s="81"/>
      <c r="Z5" s="81"/>
      <c r="AA5" s="81"/>
      <c r="AB5" s="81"/>
      <c r="AC5" s="56"/>
    </row>
    <row r="6" spans="1:29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29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</row>
    <row r="8" spans="1:29" ht="46.5" customHeight="1">
      <c r="A8" s="344" t="s">
        <v>339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</row>
    <row r="9" spans="1:29" ht="22.5">
      <c r="A9" s="59"/>
      <c r="B9" s="56"/>
      <c r="C9" s="61"/>
      <c r="D9" s="62"/>
      <c r="E9" s="62"/>
      <c r="F9" s="62"/>
      <c r="G9" s="62"/>
      <c r="H9" s="62"/>
      <c r="I9" s="62"/>
      <c r="J9" s="62"/>
      <c r="K9" s="63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62"/>
      <c r="Y9" s="62"/>
      <c r="Z9" s="62"/>
      <c r="AA9" s="62"/>
      <c r="AC9" s="63" t="s">
        <v>208</v>
      </c>
    </row>
    <row r="10" spans="1:29" ht="33.75" customHeight="1">
      <c r="A10" s="333" t="s">
        <v>209</v>
      </c>
      <c r="B10" s="333" t="s">
        <v>210</v>
      </c>
      <c r="C10" s="345" t="s">
        <v>211</v>
      </c>
      <c r="D10" s="346"/>
      <c r="E10" s="346"/>
      <c r="F10" s="346"/>
      <c r="G10" s="346"/>
      <c r="H10" s="346"/>
      <c r="I10" s="346"/>
      <c r="J10" s="346"/>
      <c r="K10" s="347"/>
      <c r="L10" s="345" t="s">
        <v>212</v>
      </c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7"/>
    </row>
    <row r="11" spans="1:29" ht="15.75" customHeight="1">
      <c r="A11" s="334"/>
      <c r="B11" s="334"/>
      <c r="C11" s="374" t="s">
        <v>247</v>
      </c>
      <c r="D11" s="375"/>
      <c r="E11" s="375"/>
      <c r="F11" s="375"/>
      <c r="G11" s="375"/>
      <c r="H11" s="375"/>
      <c r="I11" s="375"/>
      <c r="J11" s="376"/>
      <c r="K11" s="351" t="s">
        <v>214</v>
      </c>
      <c r="L11" s="357" t="s">
        <v>219</v>
      </c>
      <c r="M11" s="358"/>
      <c r="N11" s="358"/>
      <c r="O11" s="358"/>
      <c r="P11" s="358"/>
      <c r="Q11" s="358"/>
      <c r="R11" s="358"/>
      <c r="S11" s="358"/>
      <c r="T11" s="358"/>
      <c r="U11" s="358"/>
      <c r="V11" s="359"/>
      <c r="W11" s="340" t="s">
        <v>213</v>
      </c>
      <c r="X11" s="341"/>
      <c r="Y11" s="341"/>
      <c r="Z11" s="341"/>
      <c r="AA11" s="341"/>
      <c r="AB11" s="342"/>
      <c r="AC11" s="351" t="s">
        <v>214</v>
      </c>
    </row>
    <row r="12" spans="1:29" ht="62.25" customHeight="1">
      <c r="A12" s="334"/>
      <c r="B12" s="334"/>
      <c r="C12" s="377"/>
      <c r="D12" s="378"/>
      <c r="E12" s="378"/>
      <c r="F12" s="378"/>
      <c r="G12" s="378"/>
      <c r="H12" s="378"/>
      <c r="I12" s="378"/>
      <c r="J12" s="379"/>
      <c r="K12" s="352"/>
      <c r="L12" s="360"/>
      <c r="M12" s="361"/>
      <c r="N12" s="361"/>
      <c r="O12" s="361"/>
      <c r="P12" s="361"/>
      <c r="Q12" s="361"/>
      <c r="R12" s="361"/>
      <c r="S12" s="361"/>
      <c r="T12" s="361"/>
      <c r="U12" s="361"/>
      <c r="V12" s="362"/>
      <c r="W12" s="363" t="s">
        <v>215</v>
      </c>
      <c r="X12" s="373"/>
      <c r="Y12" s="373"/>
      <c r="Z12" s="369"/>
      <c r="AA12" s="363" t="s">
        <v>216</v>
      </c>
      <c r="AB12" s="364"/>
      <c r="AC12" s="352"/>
    </row>
    <row r="13" spans="1:29" ht="42" customHeight="1">
      <c r="A13" s="334"/>
      <c r="B13" s="334"/>
      <c r="C13" s="365" t="s">
        <v>245</v>
      </c>
      <c r="D13" s="366"/>
      <c r="E13" s="336" t="s">
        <v>444</v>
      </c>
      <c r="F13" s="336" t="s">
        <v>381</v>
      </c>
      <c r="G13" s="336" t="s">
        <v>378</v>
      </c>
      <c r="H13" s="336" t="s">
        <v>382</v>
      </c>
      <c r="I13" s="336" t="s">
        <v>441</v>
      </c>
      <c r="J13" s="336" t="s">
        <v>442</v>
      </c>
      <c r="K13" s="352"/>
      <c r="L13" s="66" t="s">
        <v>221</v>
      </c>
      <c r="M13" s="348" t="s">
        <v>224</v>
      </c>
      <c r="N13" s="349"/>
      <c r="O13" s="349"/>
      <c r="P13" s="349"/>
      <c r="Q13" s="349"/>
      <c r="R13" s="349"/>
      <c r="S13" s="349"/>
      <c r="T13" s="349"/>
      <c r="U13" s="349"/>
      <c r="V13" s="350"/>
      <c r="W13" s="354" t="s">
        <v>222</v>
      </c>
      <c r="X13" s="354"/>
      <c r="Y13" s="355" t="s">
        <v>462</v>
      </c>
      <c r="Z13" s="355" t="s">
        <v>434</v>
      </c>
      <c r="AA13" s="355" t="s">
        <v>340</v>
      </c>
      <c r="AB13" s="355" t="s">
        <v>443</v>
      </c>
      <c r="AC13" s="352"/>
    </row>
    <row r="14" spans="1:31" ht="227.25" customHeight="1">
      <c r="A14" s="335"/>
      <c r="B14" s="335"/>
      <c r="C14" s="367"/>
      <c r="D14" s="368"/>
      <c r="E14" s="337"/>
      <c r="F14" s="337"/>
      <c r="G14" s="337"/>
      <c r="H14" s="337"/>
      <c r="I14" s="337"/>
      <c r="J14" s="337"/>
      <c r="K14" s="353"/>
      <c r="L14" s="75"/>
      <c r="M14" s="76" t="s">
        <v>130</v>
      </c>
      <c r="N14" s="76" t="s">
        <v>379</v>
      </c>
      <c r="O14" s="76" t="s">
        <v>131</v>
      </c>
      <c r="P14" s="76" t="s">
        <v>261</v>
      </c>
      <c r="Q14" s="76" t="s">
        <v>203</v>
      </c>
      <c r="R14" s="76" t="s">
        <v>199</v>
      </c>
      <c r="S14" s="76" t="s">
        <v>200</v>
      </c>
      <c r="T14" s="76" t="s">
        <v>201</v>
      </c>
      <c r="U14" s="76" t="s">
        <v>220</v>
      </c>
      <c r="V14" s="76" t="s">
        <v>202</v>
      </c>
      <c r="W14" s="354"/>
      <c r="X14" s="354"/>
      <c r="Y14" s="356"/>
      <c r="Z14" s="356"/>
      <c r="AA14" s="356"/>
      <c r="AB14" s="356"/>
      <c r="AC14" s="353"/>
      <c r="AD14" s="251"/>
      <c r="AE14" s="252"/>
    </row>
    <row r="15" spans="1:29" ht="15.75">
      <c r="A15" s="64">
        <v>1</v>
      </c>
      <c r="B15" s="64">
        <v>2</v>
      </c>
      <c r="C15" s="363">
        <v>3</v>
      </c>
      <c r="D15" s="369"/>
      <c r="E15" s="65">
        <v>4</v>
      </c>
      <c r="F15" s="66">
        <v>5</v>
      </c>
      <c r="G15" s="66"/>
      <c r="H15" s="66"/>
      <c r="I15" s="66"/>
      <c r="J15" s="67">
        <v>6</v>
      </c>
      <c r="K15" s="67">
        <v>7</v>
      </c>
      <c r="L15" s="67">
        <v>8</v>
      </c>
      <c r="M15" s="67">
        <v>9</v>
      </c>
      <c r="N15" s="67">
        <v>10</v>
      </c>
      <c r="O15" s="67">
        <v>11</v>
      </c>
      <c r="P15" s="67">
        <v>12</v>
      </c>
      <c r="Q15" s="67">
        <v>14</v>
      </c>
      <c r="R15" s="67">
        <v>15</v>
      </c>
      <c r="S15" s="67">
        <v>16</v>
      </c>
      <c r="T15" s="67">
        <v>17</v>
      </c>
      <c r="U15" s="67">
        <v>18</v>
      </c>
      <c r="V15" s="253">
        <v>19</v>
      </c>
      <c r="W15" s="65">
        <v>20</v>
      </c>
      <c r="X15" s="67">
        <v>21</v>
      </c>
      <c r="Y15" s="269"/>
      <c r="Z15" s="269"/>
      <c r="AA15" s="65">
        <v>21</v>
      </c>
      <c r="AB15" s="65">
        <v>23</v>
      </c>
      <c r="AC15" s="65">
        <v>22</v>
      </c>
    </row>
    <row r="16" spans="1:29" s="244" customFormat="1" ht="45" customHeight="1">
      <c r="A16" s="254">
        <v>25319200000</v>
      </c>
      <c r="B16" s="255" t="s">
        <v>218</v>
      </c>
      <c r="C16" s="331"/>
      <c r="D16" s="332"/>
      <c r="E16" s="256"/>
      <c r="F16" s="256"/>
      <c r="G16" s="256"/>
      <c r="H16" s="256"/>
      <c r="I16" s="256">
        <v>60000</v>
      </c>
      <c r="J16" s="256">
        <v>15000</v>
      </c>
      <c r="K16" s="243">
        <f>SUM(C16:J16)</f>
        <v>75000</v>
      </c>
      <c r="L16" s="257"/>
      <c r="M16" s="258">
        <v>3045730</v>
      </c>
      <c r="N16" s="258">
        <v>234000</v>
      </c>
      <c r="O16" s="258">
        <v>4560400</v>
      </c>
      <c r="P16" s="258">
        <v>31400</v>
      </c>
      <c r="Q16" s="258">
        <v>1960670</v>
      </c>
      <c r="R16" s="258">
        <v>32000</v>
      </c>
      <c r="S16" s="258">
        <v>35000</v>
      </c>
      <c r="T16" s="258">
        <v>54500</v>
      </c>
      <c r="U16" s="259">
        <v>150000</v>
      </c>
      <c r="V16" s="259">
        <v>100000</v>
      </c>
      <c r="W16" s="258">
        <v>7220900</v>
      </c>
      <c r="X16" s="260">
        <v>0</v>
      </c>
      <c r="Y16" s="260"/>
      <c r="Z16" s="260"/>
      <c r="AA16" s="260">
        <v>23952</v>
      </c>
      <c r="AB16" s="243">
        <v>15000</v>
      </c>
      <c r="AC16" s="243">
        <f>SUM(L16:AB16)</f>
        <v>17463552</v>
      </c>
    </row>
    <row r="17" spans="1:29" s="244" customFormat="1" ht="34.5" customHeight="1">
      <c r="A17" s="254">
        <v>25100000000</v>
      </c>
      <c r="B17" s="255" t="s">
        <v>246</v>
      </c>
      <c r="C17" s="331">
        <v>78700</v>
      </c>
      <c r="D17" s="332"/>
      <c r="E17" s="256">
        <v>408553</v>
      </c>
      <c r="F17" s="256">
        <v>584800</v>
      </c>
      <c r="G17" s="256">
        <v>379318</v>
      </c>
      <c r="H17" s="256">
        <v>8000</v>
      </c>
      <c r="I17" s="256"/>
      <c r="J17" s="256"/>
      <c r="K17" s="243">
        <f>SUM(C17:J17)</f>
        <v>1459371</v>
      </c>
      <c r="L17" s="257"/>
      <c r="M17" s="261"/>
      <c r="N17" s="261"/>
      <c r="O17" s="261"/>
      <c r="P17" s="261"/>
      <c r="Q17" s="261"/>
      <c r="R17" s="261"/>
      <c r="S17" s="261"/>
      <c r="T17" s="261"/>
      <c r="U17" s="262"/>
      <c r="V17" s="262"/>
      <c r="W17" s="261"/>
      <c r="X17" s="260"/>
      <c r="Y17" s="260">
        <v>95000</v>
      </c>
      <c r="Z17" s="260">
        <v>165254</v>
      </c>
      <c r="AA17" s="260"/>
      <c r="AB17" s="243"/>
      <c r="AC17" s="243">
        <f>SUM(L17:AB17)</f>
        <v>260254</v>
      </c>
    </row>
    <row r="18" spans="1:29" s="244" customFormat="1" ht="29.25" customHeight="1">
      <c r="A18" s="263">
        <v>99000000000</v>
      </c>
      <c r="B18" s="268" t="s">
        <v>198</v>
      </c>
      <c r="C18" s="331"/>
      <c r="D18" s="332"/>
      <c r="E18" s="256"/>
      <c r="F18" s="256"/>
      <c r="G18" s="256"/>
      <c r="H18" s="256"/>
      <c r="I18" s="256"/>
      <c r="J18" s="256"/>
      <c r="K18" s="243">
        <f>SUM(C18:J18)</f>
        <v>0</v>
      </c>
      <c r="L18" s="258">
        <v>2656500</v>
      </c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60"/>
      <c r="Y18" s="260"/>
      <c r="Z18" s="260"/>
      <c r="AA18" s="260"/>
      <c r="AB18" s="243"/>
      <c r="AC18" s="243">
        <f>SUM(L18:AB18)</f>
        <v>2656500</v>
      </c>
    </row>
    <row r="19" spans="1:29" s="244" customFormat="1" ht="12.75">
      <c r="A19" s="245"/>
      <c r="B19" s="245" t="s">
        <v>2</v>
      </c>
      <c r="C19" s="329">
        <f>SUM(C16:C18)</f>
        <v>78700</v>
      </c>
      <c r="D19" s="330"/>
      <c r="E19" s="246">
        <f aca="true" t="shared" si="0" ref="E19:J19">SUM(E16:E18)</f>
        <v>408553</v>
      </c>
      <c r="F19" s="246">
        <f t="shared" si="0"/>
        <v>584800</v>
      </c>
      <c r="G19" s="246">
        <f t="shared" si="0"/>
        <v>379318</v>
      </c>
      <c r="H19" s="246">
        <f t="shared" si="0"/>
        <v>8000</v>
      </c>
      <c r="I19" s="246">
        <f t="shared" si="0"/>
        <v>60000</v>
      </c>
      <c r="J19" s="246">
        <f t="shared" si="0"/>
        <v>15000</v>
      </c>
      <c r="K19" s="243">
        <f>SUM(C19:J19)</f>
        <v>1534371</v>
      </c>
      <c r="L19" s="247">
        <f aca="true" t="shared" si="1" ref="L19:AB19">SUM(L16:L18)</f>
        <v>2656500</v>
      </c>
      <c r="M19" s="247">
        <f t="shared" si="1"/>
        <v>3045730</v>
      </c>
      <c r="N19" s="247">
        <f t="shared" si="1"/>
        <v>234000</v>
      </c>
      <c r="O19" s="247">
        <f t="shared" si="1"/>
        <v>4560400</v>
      </c>
      <c r="P19" s="247">
        <f t="shared" si="1"/>
        <v>31400</v>
      </c>
      <c r="Q19" s="247">
        <f t="shared" si="1"/>
        <v>1960670</v>
      </c>
      <c r="R19" s="247">
        <f t="shared" si="1"/>
        <v>32000</v>
      </c>
      <c r="S19" s="247">
        <f t="shared" si="1"/>
        <v>35000</v>
      </c>
      <c r="T19" s="247">
        <f t="shared" si="1"/>
        <v>54500</v>
      </c>
      <c r="U19" s="247">
        <f t="shared" si="1"/>
        <v>150000</v>
      </c>
      <c r="V19" s="247">
        <f t="shared" si="1"/>
        <v>100000</v>
      </c>
      <c r="W19" s="247">
        <f t="shared" si="1"/>
        <v>7220900</v>
      </c>
      <c r="X19" s="247">
        <f t="shared" si="1"/>
        <v>0</v>
      </c>
      <c r="Y19" s="247">
        <f t="shared" si="1"/>
        <v>95000</v>
      </c>
      <c r="Z19" s="247">
        <f t="shared" si="1"/>
        <v>165254</v>
      </c>
      <c r="AA19" s="247">
        <f t="shared" si="1"/>
        <v>23952</v>
      </c>
      <c r="AB19" s="247">
        <f t="shared" si="1"/>
        <v>15000</v>
      </c>
      <c r="AC19" s="243">
        <f>SUM(L19:AB19)</f>
        <v>20380306</v>
      </c>
    </row>
    <row r="20" spans="1:29" ht="13.5" customHeight="1">
      <c r="A20" s="68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</row>
    <row r="21" spans="1:29" ht="13.5" customHeight="1">
      <c r="A21" s="68"/>
      <c r="B21" s="130"/>
      <c r="C21" s="131"/>
      <c r="D21" s="131"/>
      <c r="E21" s="131"/>
      <c r="F21" s="131"/>
      <c r="G21" s="131"/>
      <c r="H21" s="131"/>
      <c r="I21" s="131"/>
      <c r="J21" s="131"/>
      <c r="K21" s="370" t="s">
        <v>445</v>
      </c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132"/>
      <c r="W21" s="132"/>
      <c r="X21" s="132"/>
      <c r="Y21" s="132"/>
      <c r="Z21" s="132"/>
      <c r="AA21" s="132"/>
      <c r="AB21" s="132"/>
      <c r="AC21" s="132"/>
    </row>
    <row r="22" spans="1:29" ht="22.5" customHeight="1">
      <c r="A22" s="56"/>
      <c r="B22" s="371" t="s">
        <v>223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s="71" customFormat="1" ht="15" customHeight="1">
      <c r="A23" s="69"/>
      <c r="B23" s="70"/>
      <c r="C23" s="72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133"/>
      <c r="Q23" s="69"/>
      <c r="R23" s="69"/>
      <c r="S23" s="69"/>
      <c r="T23" s="69"/>
      <c r="U23" s="69"/>
      <c r="V23" s="69"/>
      <c r="W23" s="72"/>
      <c r="X23" s="69"/>
      <c r="Y23" s="69"/>
      <c r="Z23" s="69"/>
      <c r="AA23" s="69"/>
      <c r="AB23" s="73"/>
      <c r="AC23" s="73"/>
    </row>
    <row r="24" spans="1:29" ht="18.75">
      <c r="A24" s="80"/>
      <c r="B24" s="266" t="s">
        <v>446</v>
      </c>
      <c r="C24" s="266"/>
      <c r="D24" s="266"/>
      <c r="E24" s="266"/>
      <c r="F24" s="266"/>
      <c r="G24" s="266"/>
      <c r="H24" s="266"/>
      <c r="I24" s="266"/>
      <c r="J24" s="266"/>
      <c r="K24" s="128"/>
      <c r="L24" s="128"/>
      <c r="M24" s="128"/>
      <c r="N24" s="128"/>
      <c r="O24" s="318" t="s">
        <v>447</v>
      </c>
      <c r="P24" s="318"/>
      <c r="Q24" s="318"/>
      <c r="R24" s="56"/>
      <c r="S24" s="56"/>
      <c r="T24" s="56"/>
      <c r="U24" s="56"/>
      <c r="V24" s="56"/>
      <c r="W24" s="74"/>
      <c r="X24" s="56"/>
      <c r="Y24" s="56"/>
      <c r="Z24" s="56"/>
      <c r="AA24" s="56"/>
      <c r="AB24" s="56"/>
      <c r="AC24" s="56"/>
    </row>
    <row r="25" spans="1:29" ht="15.75">
      <c r="A25" s="56"/>
      <c r="B25" s="80"/>
      <c r="C25" s="80"/>
      <c r="D25" s="80"/>
      <c r="E25" s="80"/>
      <c r="F25" s="80"/>
      <c r="G25" s="80"/>
      <c r="H25" s="80"/>
      <c r="I25" s="80"/>
      <c r="J25" s="338"/>
      <c r="K25" s="338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1:29" ht="12.75">
      <c r="A26" s="56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29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31" spans="15:27" ht="12.75">
      <c r="O31" s="161">
        <f>SUM(M16:V16)</f>
        <v>10203700</v>
      </c>
      <c r="Y31" s="272">
        <f>Y19+Z19</f>
        <v>260254</v>
      </c>
      <c r="AA31" s="272">
        <f>AA16+AB19</f>
        <v>38952</v>
      </c>
    </row>
    <row r="96" ht="12.75">
      <c r="C96" s="49" t="s">
        <v>217</v>
      </c>
    </row>
  </sheetData>
  <sheetProtection/>
  <mergeCells count="39">
    <mergeCell ref="B10:B14"/>
    <mergeCell ref="C10:K10"/>
    <mergeCell ref="U2:AA2"/>
    <mergeCell ref="AA13:AA14"/>
    <mergeCell ref="U4:AB4"/>
    <mergeCell ref="W12:Z12"/>
    <mergeCell ref="Z13:Z14"/>
    <mergeCell ref="AB13:AB14"/>
    <mergeCell ref="C11:J12"/>
    <mergeCell ref="AA12:AB12"/>
    <mergeCell ref="C17:D17"/>
    <mergeCell ref="C13:D14"/>
    <mergeCell ref="C15:D15"/>
    <mergeCell ref="C16:D16"/>
    <mergeCell ref="O24:Q24"/>
    <mergeCell ref="K21:U21"/>
    <mergeCell ref="J13:J14"/>
    <mergeCell ref="E13:E14"/>
    <mergeCell ref="B22:R22"/>
    <mergeCell ref="L10:AC10"/>
    <mergeCell ref="M13:V13"/>
    <mergeCell ref="AC11:AC14"/>
    <mergeCell ref="W13:X14"/>
    <mergeCell ref="K11:K14"/>
    <mergeCell ref="G13:G14"/>
    <mergeCell ref="I13:I14"/>
    <mergeCell ref="H13:H14"/>
    <mergeCell ref="Y13:Y14"/>
    <mergeCell ref="L11:V12"/>
    <mergeCell ref="C19:D19"/>
    <mergeCell ref="C18:D18"/>
    <mergeCell ref="A10:A14"/>
    <mergeCell ref="F13:F14"/>
    <mergeCell ref="J25:K25"/>
    <mergeCell ref="U1:W1"/>
    <mergeCell ref="D23:O23"/>
    <mergeCell ref="W11:AB11"/>
    <mergeCell ref="C4:D4"/>
    <mergeCell ref="A8:AC8"/>
  </mergeCells>
  <printOptions/>
  <pageMargins left="0.1968503937007874" right="0.1968503937007874" top="0.9448818897637796" bottom="0.7480314960629921" header="0.31496062992125984" footer="0.31496062992125984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91">
      <selection activeCell="A113" sqref="A113:IV114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3.375" style="2" customWidth="1"/>
    <col min="5" max="5" width="83.875" style="2" customWidth="1"/>
    <col min="6" max="6" width="14.125" style="2" customWidth="1"/>
    <col min="7" max="7" width="15.125" style="2" customWidth="1"/>
    <col min="8" max="8" width="16.25390625" style="2" customWidth="1"/>
    <col min="9" max="9" width="14.875" style="2" customWidth="1"/>
    <col min="10" max="10" width="9.00390625" style="2" customWidth="1"/>
    <col min="11" max="12" width="10.625" style="2" bestFit="1" customWidth="1"/>
    <col min="13" max="16384" width="9.00390625" style="2" customWidth="1"/>
  </cols>
  <sheetData>
    <row r="1" spans="1:9" ht="15.75">
      <c r="A1" s="5"/>
      <c r="B1" s="5"/>
      <c r="C1" s="5"/>
      <c r="D1" s="5"/>
      <c r="E1" s="5"/>
      <c r="F1" s="5" t="s">
        <v>463</v>
      </c>
      <c r="G1" s="5"/>
      <c r="H1" s="5"/>
      <c r="I1" s="5"/>
    </row>
    <row r="2" spans="1:9" ht="34.5" customHeight="1">
      <c r="A2" s="5"/>
      <c r="B2" s="5"/>
      <c r="C2" s="5"/>
      <c r="D2" s="5"/>
      <c r="E2" s="5"/>
      <c r="F2" s="299" t="s">
        <v>454</v>
      </c>
      <c r="G2" s="299"/>
      <c r="H2" s="299"/>
      <c r="I2" s="299"/>
    </row>
    <row r="3" spans="1:11" ht="15.75">
      <c r="A3" s="5"/>
      <c r="B3" s="5"/>
      <c r="C3" s="5"/>
      <c r="D3" s="5"/>
      <c r="E3" s="5"/>
      <c r="F3" s="274">
        <v>43777</v>
      </c>
      <c r="G3" s="227"/>
      <c r="H3" s="227"/>
      <c r="I3" s="227"/>
      <c r="J3" s="227"/>
      <c r="K3" s="227"/>
    </row>
    <row r="4" spans="1:11" ht="13.5" customHeight="1">
      <c r="A4" s="5"/>
      <c r="B4" s="5"/>
      <c r="C4" s="5"/>
      <c r="D4" s="5"/>
      <c r="E4" s="5"/>
      <c r="F4" s="372"/>
      <c r="G4" s="372"/>
      <c r="H4" s="372"/>
      <c r="I4" s="372"/>
      <c r="J4" s="208"/>
      <c r="K4" s="208"/>
    </row>
    <row r="5" spans="1:9" ht="9" customHeight="1">
      <c r="A5" s="5"/>
      <c r="B5" s="5"/>
      <c r="C5" s="5"/>
      <c r="D5" s="5"/>
      <c r="E5" s="5"/>
      <c r="F5" s="167"/>
      <c r="G5" s="167"/>
      <c r="H5" s="168"/>
      <c r="I5" s="5"/>
    </row>
    <row r="6" spans="1:9" ht="26.25" customHeight="1">
      <c r="A6" s="5"/>
      <c r="B6" s="5"/>
      <c r="C6" s="5"/>
      <c r="D6" s="387" t="s">
        <v>338</v>
      </c>
      <c r="E6" s="387"/>
      <c r="F6" s="387"/>
      <c r="G6" s="387"/>
      <c r="H6" s="387"/>
      <c r="I6" s="5"/>
    </row>
    <row r="7" spans="1:9" ht="20.25" customHeight="1">
      <c r="A7" s="5"/>
      <c r="B7" s="5"/>
      <c r="C7" s="5"/>
      <c r="D7" s="5"/>
      <c r="E7" s="5"/>
      <c r="F7" s="5"/>
      <c r="G7" s="5"/>
      <c r="H7" s="5"/>
      <c r="I7" s="169" t="s">
        <v>301</v>
      </c>
    </row>
    <row r="8" spans="1:9" ht="64.5" customHeight="1">
      <c r="A8" s="380" t="s">
        <v>234</v>
      </c>
      <c r="B8" s="388" t="s">
        <v>332</v>
      </c>
      <c r="C8" s="385" t="s">
        <v>236</v>
      </c>
      <c r="D8" s="314" t="s">
        <v>300</v>
      </c>
      <c r="E8" s="388" t="s">
        <v>333</v>
      </c>
      <c r="F8" s="380" t="s">
        <v>336</v>
      </c>
      <c r="G8" s="380" t="s">
        <v>334</v>
      </c>
      <c r="H8" s="380" t="s">
        <v>335</v>
      </c>
      <c r="I8" s="380" t="s">
        <v>337</v>
      </c>
    </row>
    <row r="9" spans="1:9" ht="63.75" customHeight="1">
      <c r="A9" s="381"/>
      <c r="B9" s="388"/>
      <c r="C9" s="386"/>
      <c r="D9" s="315"/>
      <c r="E9" s="388"/>
      <c r="F9" s="381"/>
      <c r="G9" s="381"/>
      <c r="H9" s="381"/>
      <c r="I9" s="381"/>
    </row>
    <row r="10" spans="1:9" ht="24" customHeight="1">
      <c r="A10" s="170">
        <v>1</v>
      </c>
      <c r="B10" s="209">
        <v>2</v>
      </c>
      <c r="C10" s="209">
        <v>3</v>
      </c>
      <c r="D10" s="209">
        <v>4</v>
      </c>
      <c r="E10" s="170">
        <v>5</v>
      </c>
      <c r="F10" s="171">
        <v>6</v>
      </c>
      <c r="G10" s="171">
        <v>7</v>
      </c>
      <c r="H10" s="171">
        <v>8</v>
      </c>
      <c r="I10" s="171">
        <v>9</v>
      </c>
    </row>
    <row r="11" spans="1:9" ht="26.25" customHeight="1">
      <c r="A11" s="172" t="s">
        <v>58</v>
      </c>
      <c r="B11" s="173"/>
      <c r="C11" s="173"/>
      <c r="D11" s="174" t="s">
        <v>227</v>
      </c>
      <c r="E11" s="175"/>
      <c r="F11" s="176"/>
      <c r="G11" s="176">
        <f>G12</f>
        <v>4951012.9399999995</v>
      </c>
      <c r="H11" s="176">
        <f>H12</f>
        <v>7991381.71</v>
      </c>
      <c r="I11" s="176"/>
    </row>
    <row r="12" spans="1:9" s="177" customFormat="1" ht="26.25" customHeight="1">
      <c r="A12" s="172" t="s">
        <v>57</v>
      </c>
      <c r="B12" s="173"/>
      <c r="C12" s="173"/>
      <c r="D12" s="174" t="s">
        <v>227</v>
      </c>
      <c r="E12" s="175"/>
      <c r="F12" s="176"/>
      <c r="G12" s="176">
        <f>G13+G14+G15+G16+G17+G18++G40+G59+G69+G70</f>
        <v>4951012.9399999995</v>
      </c>
      <c r="H12" s="176">
        <f>H13+H14+H15+H16+H17+H18++H40+H59+H69+H70</f>
        <v>7991381.71</v>
      </c>
      <c r="I12" s="176"/>
    </row>
    <row r="13" spans="1:9" ht="63" customHeight="1">
      <c r="A13" s="182" t="s">
        <v>82</v>
      </c>
      <c r="B13" s="182" t="s">
        <v>118</v>
      </c>
      <c r="C13" s="182" t="s">
        <v>36</v>
      </c>
      <c r="D13" s="219" t="s">
        <v>83</v>
      </c>
      <c r="E13" s="218" t="s">
        <v>320</v>
      </c>
      <c r="F13" s="171"/>
      <c r="G13" s="171"/>
      <c r="H13" s="179">
        <v>183442.69</v>
      </c>
      <c r="I13" s="179"/>
    </row>
    <row r="14" spans="1:9" ht="21" customHeight="1">
      <c r="A14" s="162" t="s">
        <v>107</v>
      </c>
      <c r="B14" s="162" t="s">
        <v>106</v>
      </c>
      <c r="C14" s="182" t="s">
        <v>105</v>
      </c>
      <c r="D14" s="142" t="s">
        <v>104</v>
      </c>
      <c r="E14" s="218" t="s">
        <v>320</v>
      </c>
      <c r="F14" s="171"/>
      <c r="G14" s="171"/>
      <c r="H14" s="179">
        <v>35000</v>
      </c>
      <c r="I14" s="179"/>
    </row>
    <row r="15" spans="1:9" ht="54.75" customHeight="1">
      <c r="A15" s="162" t="s">
        <v>305</v>
      </c>
      <c r="B15" s="162" t="s">
        <v>309</v>
      </c>
      <c r="C15" s="163" t="s">
        <v>105</v>
      </c>
      <c r="D15" s="164" t="s">
        <v>310</v>
      </c>
      <c r="E15" s="183" t="s">
        <v>341</v>
      </c>
      <c r="F15" s="171">
        <v>2019</v>
      </c>
      <c r="G15" s="179">
        <v>50000</v>
      </c>
      <c r="H15" s="179">
        <v>50000</v>
      </c>
      <c r="I15" s="210">
        <v>100</v>
      </c>
    </row>
    <row r="16" spans="1:9" ht="64.5" customHeight="1">
      <c r="A16" s="182" t="s">
        <v>296</v>
      </c>
      <c r="B16" s="182" t="s">
        <v>295</v>
      </c>
      <c r="C16" s="182" t="s">
        <v>294</v>
      </c>
      <c r="D16" s="220" t="s">
        <v>321</v>
      </c>
      <c r="E16" s="218" t="s">
        <v>322</v>
      </c>
      <c r="F16" s="171"/>
      <c r="G16" s="171"/>
      <c r="H16" s="179">
        <v>80000</v>
      </c>
      <c r="I16" s="179"/>
    </row>
    <row r="17" spans="1:9" ht="35.25" customHeight="1">
      <c r="A17" s="182" t="s">
        <v>292</v>
      </c>
      <c r="B17" s="182" t="s">
        <v>291</v>
      </c>
      <c r="C17" s="182" t="s">
        <v>290</v>
      </c>
      <c r="D17" s="221" t="s">
        <v>289</v>
      </c>
      <c r="E17" s="218" t="s">
        <v>320</v>
      </c>
      <c r="F17" s="179"/>
      <c r="G17" s="171"/>
      <c r="H17" s="179">
        <v>500000</v>
      </c>
      <c r="I17" s="179"/>
    </row>
    <row r="18" spans="1:9" ht="35.25" customHeight="1">
      <c r="A18" s="182" t="s">
        <v>365</v>
      </c>
      <c r="B18" s="182"/>
      <c r="C18" s="182"/>
      <c r="D18" s="234" t="s">
        <v>369</v>
      </c>
      <c r="E18" s="218"/>
      <c r="F18" s="179"/>
      <c r="G18" s="179">
        <f>G19+G22+G25+G28+G31+G34+G37</f>
        <v>4237677.71</v>
      </c>
      <c r="H18" s="179">
        <f>H19+H22+H25+H28+H31+H34+H37</f>
        <v>4645877.71</v>
      </c>
      <c r="I18" s="179"/>
    </row>
    <row r="19" spans="1:9" ht="54.75" customHeight="1">
      <c r="A19" s="178" t="s">
        <v>365</v>
      </c>
      <c r="B19" s="178" t="s">
        <v>368</v>
      </c>
      <c r="C19" s="178" t="s">
        <v>188</v>
      </c>
      <c r="D19" s="184" t="s">
        <v>369</v>
      </c>
      <c r="E19" s="180" t="s">
        <v>370</v>
      </c>
      <c r="F19" s="210">
        <v>2019</v>
      </c>
      <c r="G19" s="179">
        <f>G20+G21</f>
        <v>2784988.71</v>
      </c>
      <c r="H19" s="179">
        <f>H20+H21</f>
        <v>2784988.71</v>
      </c>
      <c r="I19" s="210">
        <v>100</v>
      </c>
    </row>
    <row r="20" spans="1:11" ht="38.25" customHeight="1">
      <c r="A20" s="178"/>
      <c r="B20" s="178"/>
      <c r="C20" s="178"/>
      <c r="D20" s="184"/>
      <c r="E20" s="181" t="s">
        <v>380</v>
      </c>
      <c r="F20" s="210"/>
      <c r="G20" s="186">
        <v>2750986</v>
      </c>
      <c r="H20" s="186">
        <v>2750986</v>
      </c>
      <c r="I20" s="210"/>
      <c r="K20" s="273"/>
    </row>
    <row r="21" spans="1:9" ht="24.75" customHeight="1">
      <c r="A21" s="178"/>
      <c r="B21" s="178"/>
      <c r="C21" s="178"/>
      <c r="D21" s="184"/>
      <c r="E21" s="181" t="s">
        <v>323</v>
      </c>
      <c r="F21" s="210"/>
      <c r="G21" s="186">
        <v>34002.71</v>
      </c>
      <c r="H21" s="186">
        <v>34002.71</v>
      </c>
      <c r="I21" s="210"/>
    </row>
    <row r="22" spans="1:9" ht="53.25" customHeight="1">
      <c r="A22" s="178" t="s">
        <v>365</v>
      </c>
      <c r="B22" s="178" t="s">
        <v>368</v>
      </c>
      <c r="C22" s="178" t="s">
        <v>188</v>
      </c>
      <c r="D22" s="184" t="s">
        <v>369</v>
      </c>
      <c r="E22" s="180" t="s">
        <v>373</v>
      </c>
      <c r="F22" s="210">
        <v>2019</v>
      </c>
      <c r="G22" s="179">
        <f>G23+G24</f>
        <v>264081</v>
      </c>
      <c r="H22" s="179">
        <f>H23+H24</f>
        <v>264081</v>
      </c>
      <c r="I22" s="210">
        <v>100</v>
      </c>
    </row>
    <row r="23" spans="1:9" ht="36.75" customHeight="1">
      <c r="A23" s="178"/>
      <c r="B23" s="178"/>
      <c r="C23" s="178"/>
      <c r="D23" s="184"/>
      <c r="E23" s="181" t="s">
        <v>380</v>
      </c>
      <c r="F23" s="210"/>
      <c r="G23" s="186">
        <v>247222</v>
      </c>
      <c r="H23" s="186">
        <v>247222</v>
      </c>
      <c r="I23" s="179"/>
    </row>
    <row r="24" spans="1:9" ht="20.25" customHeight="1">
      <c r="A24" s="178"/>
      <c r="B24" s="178"/>
      <c r="C24" s="178"/>
      <c r="D24" s="184"/>
      <c r="E24" s="181" t="s">
        <v>323</v>
      </c>
      <c r="F24" s="210"/>
      <c r="G24" s="186">
        <v>16859</v>
      </c>
      <c r="H24" s="186">
        <v>16859</v>
      </c>
      <c r="I24" s="179"/>
    </row>
    <row r="25" spans="1:9" ht="54" customHeight="1">
      <c r="A25" s="178" t="s">
        <v>365</v>
      </c>
      <c r="B25" s="178" t="s">
        <v>368</v>
      </c>
      <c r="C25" s="178" t="s">
        <v>188</v>
      </c>
      <c r="D25" s="184" t="s">
        <v>369</v>
      </c>
      <c r="E25" s="180" t="s">
        <v>372</v>
      </c>
      <c r="F25" s="210">
        <v>2019</v>
      </c>
      <c r="G25" s="179">
        <f>G26+G27</f>
        <v>243805</v>
      </c>
      <c r="H25" s="179">
        <f>H26+H27</f>
        <v>243805</v>
      </c>
      <c r="I25" s="210">
        <v>100</v>
      </c>
    </row>
    <row r="26" spans="1:9" ht="34.5" customHeight="1">
      <c r="A26" s="178"/>
      <c r="B26" s="178"/>
      <c r="C26" s="178"/>
      <c r="D26" s="184"/>
      <c r="E26" s="181" t="s">
        <v>380</v>
      </c>
      <c r="F26" s="210"/>
      <c r="G26" s="186">
        <v>227205</v>
      </c>
      <c r="H26" s="186">
        <v>227205</v>
      </c>
      <c r="I26" s="179"/>
    </row>
    <row r="27" spans="1:9" ht="21.75" customHeight="1">
      <c r="A27" s="178"/>
      <c r="B27" s="178"/>
      <c r="C27" s="178"/>
      <c r="D27" s="184"/>
      <c r="E27" s="181" t="s">
        <v>323</v>
      </c>
      <c r="F27" s="210"/>
      <c r="G27" s="186">
        <v>16600</v>
      </c>
      <c r="H27" s="186">
        <v>16600</v>
      </c>
      <c r="I27" s="179"/>
    </row>
    <row r="28" spans="1:9" ht="51.75" customHeight="1">
      <c r="A28" s="178" t="s">
        <v>365</v>
      </c>
      <c r="B28" s="178" t="s">
        <v>368</v>
      </c>
      <c r="C28" s="178" t="s">
        <v>188</v>
      </c>
      <c r="D28" s="184" t="s">
        <v>369</v>
      </c>
      <c r="E28" s="180" t="s">
        <v>371</v>
      </c>
      <c r="F28" s="210">
        <v>2019</v>
      </c>
      <c r="G28" s="179">
        <f>G29+G30</f>
        <v>266906</v>
      </c>
      <c r="H28" s="179">
        <f>H29+H30</f>
        <v>266906</v>
      </c>
      <c r="I28" s="210">
        <v>100</v>
      </c>
    </row>
    <row r="29" spans="1:9" ht="34.5" customHeight="1">
      <c r="A29" s="178"/>
      <c r="B29" s="178"/>
      <c r="C29" s="178"/>
      <c r="D29" s="184"/>
      <c r="E29" s="181" t="s">
        <v>380</v>
      </c>
      <c r="F29" s="210"/>
      <c r="G29" s="186">
        <v>250564</v>
      </c>
      <c r="H29" s="186">
        <v>250564</v>
      </c>
      <c r="I29" s="179"/>
    </row>
    <row r="30" spans="1:9" ht="21.75" customHeight="1">
      <c r="A30" s="178"/>
      <c r="B30" s="178"/>
      <c r="C30" s="178"/>
      <c r="D30" s="184"/>
      <c r="E30" s="181" t="s">
        <v>323</v>
      </c>
      <c r="F30" s="210"/>
      <c r="G30" s="186">
        <v>16342</v>
      </c>
      <c r="H30" s="186">
        <v>16342</v>
      </c>
      <c r="I30" s="179"/>
    </row>
    <row r="31" spans="1:9" ht="51.75" customHeight="1">
      <c r="A31" s="178" t="s">
        <v>365</v>
      </c>
      <c r="B31" s="178" t="s">
        <v>368</v>
      </c>
      <c r="C31" s="178" t="s">
        <v>188</v>
      </c>
      <c r="D31" s="184" t="s">
        <v>369</v>
      </c>
      <c r="E31" s="180" t="s">
        <v>374</v>
      </c>
      <c r="F31" s="210">
        <v>2019</v>
      </c>
      <c r="G31" s="179">
        <f>G32+G33</f>
        <v>246435</v>
      </c>
      <c r="H31" s="179">
        <f>H32+H33</f>
        <v>246435</v>
      </c>
      <c r="I31" s="210">
        <v>100</v>
      </c>
    </row>
    <row r="32" spans="1:9" ht="34.5" customHeight="1">
      <c r="A32" s="178"/>
      <c r="B32" s="178"/>
      <c r="C32" s="178"/>
      <c r="D32" s="184"/>
      <c r="E32" s="181" t="s">
        <v>380</v>
      </c>
      <c r="F32" s="210"/>
      <c r="G32" s="186">
        <v>229835</v>
      </c>
      <c r="H32" s="186">
        <v>229835</v>
      </c>
      <c r="I32" s="179"/>
    </row>
    <row r="33" spans="1:9" ht="21.75" customHeight="1">
      <c r="A33" s="178"/>
      <c r="B33" s="178"/>
      <c r="C33" s="178"/>
      <c r="D33" s="184"/>
      <c r="E33" s="181" t="s">
        <v>323</v>
      </c>
      <c r="F33" s="210"/>
      <c r="G33" s="186">
        <v>16600</v>
      </c>
      <c r="H33" s="186">
        <v>16600</v>
      </c>
      <c r="I33" s="179"/>
    </row>
    <row r="34" spans="1:9" ht="54" customHeight="1">
      <c r="A34" s="239" t="s">
        <v>365</v>
      </c>
      <c r="B34" s="239" t="s">
        <v>368</v>
      </c>
      <c r="C34" s="239" t="s">
        <v>188</v>
      </c>
      <c r="D34" s="240" t="s">
        <v>369</v>
      </c>
      <c r="E34" s="241" t="s">
        <v>375</v>
      </c>
      <c r="F34" s="237">
        <v>2019</v>
      </c>
      <c r="G34" s="238">
        <f>G35+G36</f>
        <v>431462</v>
      </c>
      <c r="H34" s="238">
        <f>H35+H36</f>
        <v>431462</v>
      </c>
      <c r="I34" s="210">
        <v>100</v>
      </c>
    </row>
    <row r="35" spans="1:9" ht="34.5" customHeight="1">
      <c r="A35" s="178"/>
      <c r="B35" s="178"/>
      <c r="C35" s="178"/>
      <c r="D35" s="184"/>
      <c r="E35" s="181" t="s">
        <v>380</v>
      </c>
      <c r="F35" s="210"/>
      <c r="G35" s="186">
        <v>410979</v>
      </c>
      <c r="H35" s="186">
        <v>410979</v>
      </c>
      <c r="I35" s="179"/>
    </row>
    <row r="36" spans="1:9" ht="21.75" customHeight="1">
      <c r="A36" s="178"/>
      <c r="B36" s="178"/>
      <c r="C36" s="178"/>
      <c r="D36" s="184"/>
      <c r="E36" s="181" t="s">
        <v>323</v>
      </c>
      <c r="F36" s="210"/>
      <c r="G36" s="242">
        <v>20483</v>
      </c>
      <c r="H36" s="242">
        <v>20483</v>
      </c>
      <c r="I36" s="179"/>
    </row>
    <row r="37" spans="1:9" ht="68.25" customHeight="1">
      <c r="A37" s="239" t="s">
        <v>365</v>
      </c>
      <c r="B37" s="239" t="s">
        <v>368</v>
      </c>
      <c r="C37" s="239" t="s">
        <v>188</v>
      </c>
      <c r="D37" s="240" t="s">
        <v>369</v>
      </c>
      <c r="E37" s="241" t="s">
        <v>451</v>
      </c>
      <c r="F37" s="210"/>
      <c r="G37" s="238">
        <f>G39+G38</f>
        <v>0</v>
      </c>
      <c r="H37" s="238">
        <f>H39+H38</f>
        <v>408200</v>
      </c>
      <c r="I37" s="179"/>
    </row>
    <row r="38" spans="1:9" ht="41.25" customHeight="1">
      <c r="A38" s="239"/>
      <c r="B38" s="239"/>
      <c r="C38" s="239"/>
      <c r="D38" s="240"/>
      <c r="E38" s="181" t="s">
        <v>380</v>
      </c>
      <c r="F38" s="210"/>
      <c r="G38" s="242"/>
      <c r="H38" s="242">
        <v>392809</v>
      </c>
      <c r="I38" s="179"/>
    </row>
    <row r="39" spans="1:9" ht="22.5" customHeight="1">
      <c r="A39" s="178"/>
      <c r="B39" s="178"/>
      <c r="C39" s="178"/>
      <c r="D39" s="184"/>
      <c r="E39" s="181" t="s">
        <v>323</v>
      </c>
      <c r="F39" s="210"/>
      <c r="G39" s="242"/>
      <c r="H39" s="242">
        <v>15391</v>
      </c>
      <c r="I39" s="179"/>
    </row>
    <row r="40" spans="1:9" ht="46.5" customHeight="1">
      <c r="A40" s="182" t="s">
        <v>288</v>
      </c>
      <c r="B40" s="178"/>
      <c r="C40" s="178"/>
      <c r="D40" s="187" t="s">
        <v>347</v>
      </c>
      <c r="E40" s="183"/>
      <c r="F40" s="179"/>
      <c r="G40" s="179">
        <f>G41+G44+G47+G50+G53+G56</f>
        <v>527435.23</v>
      </c>
      <c r="H40" s="179">
        <f>H41+H44+H47+H50+H53+H56</f>
        <v>846499.3099999999</v>
      </c>
      <c r="I40" s="179"/>
    </row>
    <row r="41" spans="1:9" ht="36.75" customHeight="1">
      <c r="A41" s="178" t="s">
        <v>288</v>
      </c>
      <c r="B41" s="178" t="s">
        <v>279</v>
      </c>
      <c r="C41" s="178" t="s">
        <v>188</v>
      </c>
      <c r="D41" s="188" t="s">
        <v>278</v>
      </c>
      <c r="E41" s="180" t="s">
        <v>324</v>
      </c>
      <c r="F41" s="210">
        <v>2019</v>
      </c>
      <c r="G41" s="215">
        <f>G42+G43</f>
        <v>137398.71</v>
      </c>
      <c r="H41" s="215">
        <f>H42+H43</f>
        <v>137398.71</v>
      </c>
      <c r="I41" s="210">
        <v>100</v>
      </c>
    </row>
    <row r="42" spans="1:9" ht="39.75" customHeight="1">
      <c r="A42" s="178"/>
      <c r="B42" s="178"/>
      <c r="C42" s="178"/>
      <c r="D42" s="184"/>
      <c r="E42" s="181" t="s">
        <v>344</v>
      </c>
      <c r="F42" s="213"/>
      <c r="G42" s="214">
        <v>120000</v>
      </c>
      <c r="H42" s="214">
        <v>120000</v>
      </c>
      <c r="I42" s="210"/>
    </row>
    <row r="43" spans="1:9" ht="22.5" customHeight="1">
      <c r="A43" s="178"/>
      <c r="B43" s="178"/>
      <c r="C43" s="178"/>
      <c r="D43" s="184"/>
      <c r="E43" s="181" t="s">
        <v>323</v>
      </c>
      <c r="F43" s="213"/>
      <c r="G43" s="214">
        <v>17398.71</v>
      </c>
      <c r="H43" s="214">
        <v>17398.71</v>
      </c>
      <c r="I43" s="210"/>
    </row>
    <row r="44" spans="1:9" ht="39" customHeight="1">
      <c r="A44" s="178" t="s">
        <v>288</v>
      </c>
      <c r="B44" s="178" t="s">
        <v>279</v>
      </c>
      <c r="C44" s="178" t="s">
        <v>188</v>
      </c>
      <c r="D44" s="188" t="s">
        <v>278</v>
      </c>
      <c r="E44" s="180" t="s">
        <v>325</v>
      </c>
      <c r="F44" s="210">
        <v>2019</v>
      </c>
      <c r="G44" s="215">
        <f>G45+G46</f>
        <v>136979.19</v>
      </c>
      <c r="H44" s="215">
        <f>H45+H46</f>
        <v>136979.19</v>
      </c>
      <c r="I44" s="210">
        <v>100</v>
      </c>
    </row>
    <row r="45" spans="1:9" ht="38.25" customHeight="1">
      <c r="A45" s="178"/>
      <c r="B45" s="178"/>
      <c r="C45" s="178"/>
      <c r="D45" s="184"/>
      <c r="E45" s="181" t="s">
        <v>344</v>
      </c>
      <c r="F45" s="213"/>
      <c r="G45" s="214">
        <v>120000</v>
      </c>
      <c r="H45" s="214">
        <v>120000</v>
      </c>
      <c r="I45" s="210"/>
    </row>
    <row r="46" spans="1:9" ht="22.5" customHeight="1">
      <c r="A46" s="178"/>
      <c r="B46" s="178"/>
      <c r="C46" s="178"/>
      <c r="D46" s="184"/>
      <c r="E46" s="181" t="s">
        <v>323</v>
      </c>
      <c r="F46" s="213"/>
      <c r="G46" s="214">
        <v>16979.19</v>
      </c>
      <c r="H46" s="214">
        <v>16979.19</v>
      </c>
      <c r="I46" s="210"/>
    </row>
    <row r="47" spans="1:9" ht="35.25" customHeight="1">
      <c r="A47" s="178" t="s">
        <v>288</v>
      </c>
      <c r="B47" s="178" t="s">
        <v>279</v>
      </c>
      <c r="C47" s="178" t="s">
        <v>188</v>
      </c>
      <c r="D47" s="188" t="s">
        <v>278</v>
      </c>
      <c r="E47" s="180" t="s">
        <v>326</v>
      </c>
      <c r="F47" s="210">
        <v>2019</v>
      </c>
      <c r="G47" s="215">
        <f>G48+G49</f>
        <v>117549.07</v>
      </c>
      <c r="H47" s="215">
        <f>H48+H49</f>
        <v>117549.07</v>
      </c>
      <c r="I47" s="210">
        <v>100</v>
      </c>
    </row>
    <row r="48" spans="1:9" ht="39.75" customHeight="1">
      <c r="A48" s="178"/>
      <c r="B48" s="178"/>
      <c r="C48" s="178"/>
      <c r="D48" s="184"/>
      <c r="E48" s="181" t="s">
        <v>344</v>
      </c>
      <c r="F48" s="213"/>
      <c r="G48" s="214">
        <v>100000</v>
      </c>
      <c r="H48" s="214">
        <v>100000</v>
      </c>
      <c r="I48" s="210"/>
    </row>
    <row r="49" spans="1:9" ht="22.5" customHeight="1">
      <c r="A49" s="222"/>
      <c r="B49" s="222"/>
      <c r="C49" s="222"/>
      <c r="D49" s="223"/>
      <c r="E49" s="181" t="s">
        <v>323</v>
      </c>
      <c r="F49" s="213"/>
      <c r="G49" s="186">
        <v>17549.07</v>
      </c>
      <c r="H49" s="186">
        <v>17549.07</v>
      </c>
      <c r="I49" s="210"/>
    </row>
    <row r="50" spans="1:9" ht="35.25" customHeight="1">
      <c r="A50" s="178" t="s">
        <v>288</v>
      </c>
      <c r="B50" s="178" t="s">
        <v>279</v>
      </c>
      <c r="C50" s="178" t="s">
        <v>188</v>
      </c>
      <c r="D50" s="188" t="s">
        <v>278</v>
      </c>
      <c r="E50" s="180" t="s">
        <v>327</v>
      </c>
      <c r="F50" s="210">
        <v>2019</v>
      </c>
      <c r="G50" s="215">
        <f>G51+G52</f>
        <v>135508.26</v>
      </c>
      <c r="H50" s="215">
        <f>H51+H52</f>
        <v>135508.26</v>
      </c>
      <c r="I50" s="210">
        <v>100</v>
      </c>
    </row>
    <row r="51" spans="1:9" ht="39.75" customHeight="1">
      <c r="A51" s="178"/>
      <c r="B51" s="178"/>
      <c r="C51" s="178"/>
      <c r="D51" s="184"/>
      <c r="E51" s="181" t="s">
        <v>344</v>
      </c>
      <c r="F51" s="213"/>
      <c r="G51" s="214">
        <v>120000</v>
      </c>
      <c r="H51" s="214">
        <v>120000</v>
      </c>
      <c r="I51" s="210"/>
    </row>
    <row r="52" spans="1:9" ht="22.5" customHeight="1">
      <c r="A52" s="178"/>
      <c r="B52" s="178"/>
      <c r="C52" s="178"/>
      <c r="D52" s="184"/>
      <c r="E52" s="181" t="s">
        <v>323</v>
      </c>
      <c r="F52" s="213"/>
      <c r="G52" s="214">
        <v>15508.26</v>
      </c>
      <c r="H52" s="214">
        <v>15508.26</v>
      </c>
      <c r="I52" s="210"/>
    </row>
    <row r="53" spans="1:9" ht="36.75" customHeight="1">
      <c r="A53" s="178" t="s">
        <v>288</v>
      </c>
      <c r="B53" s="178" t="s">
        <v>279</v>
      </c>
      <c r="C53" s="178" t="s">
        <v>188</v>
      </c>
      <c r="D53" s="188" t="s">
        <v>278</v>
      </c>
      <c r="E53" s="180" t="s">
        <v>328</v>
      </c>
      <c r="F53" s="210"/>
      <c r="G53" s="215">
        <f>G54+G55</f>
        <v>0</v>
      </c>
      <c r="H53" s="215">
        <f>H54+H55</f>
        <v>123530.1</v>
      </c>
      <c r="I53" s="210"/>
    </row>
    <row r="54" spans="1:9" ht="39.75" customHeight="1">
      <c r="A54" s="178"/>
      <c r="B54" s="178"/>
      <c r="C54" s="178"/>
      <c r="D54" s="184"/>
      <c r="E54" s="181" t="s">
        <v>344</v>
      </c>
      <c r="F54" s="213"/>
      <c r="G54" s="214"/>
      <c r="H54" s="214">
        <v>120000</v>
      </c>
      <c r="I54" s="210"/>
    </row>
    <row r="55" spans="1:9" ht="22.5" customHeight="1">
      <c r="A55" s="178"/>
      <c r="B55" s="178"/>
      <c r="C55" s="178"/>
      <c r="D55" s="184"/>
      <c r="E55" s="181" t="s">
        <v>323</v>
      </c>
      <c r="F55" s="213"/>
      <c r="G55" s="214"/>
      <c r="H55" s="214">
        <v>3530.1</v>
      </c>
      <c r="I55" s="210"/>
    </row>
    <row r="56" spans="1:9" ht="35.25" customHeight="1">
      <c r="A56" s="178" t="s">
        <v>288</v>
      </c>
      <c r="B56" s="178" t="s">
        <v>279</v>
      </c>
      <c r="C56" s="178" t="s">
        <v>188</v>
      </c>
      <c r="D56" s="188" t="s">
        <v>278</v>
      </c>
      <c r="E56" s="180" t="s">
        <v>329</v>
      </c>
      <c r="F56" s="210"/>
      <c r="G56" s="215">
        <f>G57+G58</f>
        <v>0</v>
      </c>
      <c r="H56" s="215">
        <f>H57+H58</f>
        <v>195533.98</v>
      </c>
      <c r="I56" s="210"/>
    </row>
    <row r="57" spans="1:9" ht="39.75" customHeight="1">
      <c r="A57" s="178"/>
      <c r="B57" s="178"/>
      <c r="C57" s="178"/>
      <c r="D57" s="184"/>
      <c r="E57" s="181" t="s">
        <v>344</v>
      </c>
      <c r="F57" s="213"/>
      <c r="G57" s="214"/>
      <c r="H57" s="214">
        <v>190000</v>
      </c>
      <c r="I57" s="210"/>
    </row>
    <row r="58" spans="1:9" ht="22.5" customHeight="1">
      <c r="A58" s="178"/>
      <c r="B58" s="178"/>
      <c r="C58" s="178"/>
      <c r="D58" s="184"/>
      <c r="E58" s="181" t="s">
        <v>323</v>
      </c>
      <c r="F58" s="213"/>
      <c r="G58" s="214"/>
      <c r="H58" s="214">
        <v>5533.98</v>
      </c>
      <c r="I58" s="210"/>
    </row>
    <row r="59" spans="1:9" ht="45.75" customHeight="1">
      <c r="A59" s="182" t="s">
        <v>288</v>
      </c>
      <c r="B59" s="178"/>
      <c r="C59" s="178"/>
      <c r="D59" s="187" t="s">
        <v>278</v>
      </c>
      <c r="E59" s="181"/>
      <c r="F59" s="213"/>
      <c r="G59" s="215">
        <f>G60+G63+G65+G67</f>
        <v>135900</v>
      </c>
      <c r="H59" s="215">
        <f>H60+H63+H65+H67</f>
        <v>1606610</v>
      </c>
      <c r="I59" s="210"/>
    </row>
    <row r="60" spans="1:9" ht="33" customHeight="1">
      <c r="A60" s="178" t="s">
        <v>288</v>
      </c>
      <c r="B60" s="178" t="s">
        <v>279</v>
      </c>
      <c r="C60" s="178" t="s">
        <v>188</v>
      </c>
      <c r="D60" s="188" t="s">
        <v>278</v>
      </c>
      <c r="E60" s="180" t="s">
        <v>349</v>
      </c>
      <c r="F60" s="210">
        <v>2019</v>
      </c>
      <c r="G60" s="215">
        <f>G61+G62</f>
        <v>135900</v>
      </c>
      <c r="H60" s="215">
        <f>H61+H62</f>
        <v>135900</v>
      </c>
      <c r="I60" s="210">
        <v>100</v>
      </c>
    </row>
    <row r="61" spans="1:11" ht="42" customHeight="1">
      <c r="A61" s="178"/>
      <c r="B61" s="178"/>
      <c r="C61" s="178"/>
      <c r="D61" s="184"/>
      <c r="E61" s="181" t="s">
        <v>350</v>
      </c>
      <c r="F61" s="213"/>
      <c r="G61" s="214">
        <v>120000</v>
      </c>
      <c r="H61" s="214">
        <v>120000</v>
      </c>
      <c r="I61" s="210"/>
      <c r="K61" s="273">
        <f>H61+H64+H66+H68</f>
        <v>1590710</v>
      </c>
    </row>
    <row r="62" spans="1:9" ht="21" customHeight="1">
      <c r="A62" s="178"/>
      <c r="B62" s="178"/>
      <c r="C62" s="178"/>
      <c r="D62" s="184"/>
      <c r="E62" s="181" t="s">
        <v>323</v>
      </c>
      <c r="F62" s="213"/>
      <c r="G62" s="214">
        <v>15900</v>
      </c>
      <c r="H62" s="214">
        <v>15900</v>
      </c>
      <c r="I62" s="210"/>
    </row>
    <row r="63" spans="1:9" ht="34.5" customHeight="1">
      <c r="A63" s="178" t="s">
        <v>288</v>
      </c>
      <c r="B63" s="178" t="s">
        <v>279</v>
      </c>
      <c r="C63" s="178" t="s">
        <v>188</v>
      </c>
      <c r="D63" s="188" t="s">
        <v>278</v>
      </c>
      <c r="E63" s="180" t="s">
        <v>351</v>
      </c>
      <c r="F63" s="213"/>
      <c r="G63" s="215">
        <f>G64</f>
        <v>0</v>
      </c>
      <c r="H63" s="215">
        <f>H64</f>
        <v>290710</v>
      </c>
      <c r="I63" s="210"/>
    </row>
    <row r="64" spans="1:9" ht="41.25" customHeight="1">
      <c r="A64" s="178"/>
      <c r="B64" s="178"/>
      <c r="C64" s="178"/>
      <c r="D64" s="184"/>
      <c r="E64" s="181" t="s">
        <v>350</v>
      </c>
      <c r="F64" s="213"/>
      <c r="G64" s="214"/>
      <c r="H64" s="214">
        <v>290710</v>
      </c>
      <c r="I64" s="210"/>
    </row>
    <row r="65" spans="1:9" ht="37.5" customHeight="1">
      <c r="A65" s="178" t="s">
        <v>288</v>
      </c>
      <c r="B65" s="178" t="s">
        <v>279</v>
      </c>
      <c r="C65" s="178" t="s">
        <v>188</v>
      </c>
      <c r="D65" s="188" t="s">
        <v>278</v>
      </c>
      <c r="E65" s="180" t="s">
        <v>352</v>
      </c>
      <c r="F65" s="213"/>
      <c r="G65" s="215">
        <f>G66</f>
        <v>0</v>
      </c>
      <c r="H65" s="215">
        <f>H66</f>
        <v>1150000</v>
      </c>
      <c r="I65" s="210"/>
    </row>
    <row r="66" spans="1:9" ht="45.75" customHeight="1">
      <c r="A66" s="178"/>
      <c r="B66" s="178"/>
      <c r="C66" s="178"/>
      <c r="D66" s="184"/>
      <c r="E66" s="181" t="s">
        <v>350</v>
      </c>
      <c r="F66" s="213"/>
      <c r="G66" s="214"/>
      <c r="H66" s="214">
        <v>1150000</v>
      </c>
      <c r="I66" s="210"/>
    </row>
    <row r="67" spans="1:9" ht="36.75" customHeight="1">
      <c r="A67" s="178" t="s">
        <v>288</v>
      </c>
      <c r="B67" s="178" t="s">
        <v>279</v>
      </c>
      <c r="C67" s="178" t="s">
        <v>188</v>
      </c>
      <c r="D67" s="188" t="s">
        <v>278</v>
      </c>
      <c r="E67" s="180" t="s">
        <v>435</v>
      </c>
      <c r="F67" s="213"/>
      <c r="G67" s="215">
        <f>G68</f>
        <v>0</v>
      </c>
      <c r="H67" s="215">
        <f>H68</f>
        <v>30000</v>
      </c>
      <c r="I67" s="210"/>
    </row>
    <row r="68" spans="1:9" ht="38.25" customHeight="1">
      <c r="A68" s="178"/>
      <c r="B68" s="178"/>
      <c r="C68" s="178"/>
      <c r="D68" s="184"/>
      <c r="E68" s="181" t="s">
        <v>350</v>
      </c>
      <c r="F68" s="213"/>
      <c r="G68" s="214"/>
      <c r="H68" s="214">
        <v>30000</v>
      </c>
      <c r="I68" s="210"/>
    </row>
    <row r="69" spans="1:9" ht="50.25" customHeight="1">
      <c r="A69" s="216" t="s">
        <v>287</v>
      </c>
      <c r="B69" s="216" t="s">
        <v>286</v>
      </c>
      <c r="C69" s="216" t="s">
        <v>188</v>
      </c>
      <c r="D69" s="217" t="s">
        <v>285</v>
      </c>
      <c r="E69" s="218" t="s">
        <v>320</v>
      </c>
      <c r="F69" s="210"/>
      <c r="G69" s="185"/>
      <c r="H69" s="215">
        <v>5000</v>
      </c>
      <c r="I69" s="210"/>
    </row>
    <row r="70" spans="1:9" ht="23.25" customHeight="1">
      <c r="A70" s="216" t="s">
        <v>306</v>
      </c>
      <c r="B70" s="162" t="s">
        <v>307</v>
      </c>
      <c r="C70" s="163" t="s">
        <v>95</v>
      </c>
      <c r="D70" s="164" t="s">
        <v>308</v>
      </c>
      <c r="E70" s="218" t="s">
        <v>320</v>
      </c>
      <c r="F70" s="210"/>
      <c r="G70" s="185"/>
      <c r="H70" s="215">
        <v>38952</v>
      </c>
      <c r="I70" s="210"/>
    </row>
    <row r="71" spans="1:9" ht="33" customHeight="1">
      <c r="A71" s="189" t="s">
        <v>183</v>
      </c>
      <c r="B71" s="190"/>
      <c r="C71" s="190"/>
      <c r="D71" s="191" t="s">
        <v>181</v>
      </c>
      <c r="E71" s="192"/>
      <c r="F71" s="211"/>
      <c r="G71" s="193">
        <f>G72</f>
        <v>2563988.29</v>
      </c>
      <c r="H71" s="193">
        <f>H72</f>
        <v>3956795.56</v>
      </c>
      <c r="I71" s="211"/>
    </row>
    <row r="72" spans="1:9" ht="41.25" customHeight="1">
      <c r="A72" s="189" t="s">
        <v>182</v>
      </c>
      <c r="B72" s="190"/>
      <c r="C72" s="190"/>
      <c r="D72" s="191" t="s">
        <v>181</v>
      </c>
      <c r="E72" s="192"/>
      <c r="F72" s="211"/>
      <c r="G72" s="193">
        <f>G73+G75+G76+G77+G78+G79+G80+G82+G83+G84++G88</f>
        <v>2563988.29</v>
      </c>
      <c r="H72" s="193">
        <f>H73+H75+H76+H77+H78+H79+H80+H82+H83+H84++H88+H74+H81</f>
        <v>3956795.56</v>
      </c>
      <c r="I72" s="211"/>
    </row>
    <row r="73" spans="1:9" s="248" customFormat="1" ht="27.75" customHeight="1">
      <c r="A73" s="182" t="s">
        <v>179</v>
      </c>
      <c r="B73" s="182" t="s">
        <v>115</v>
      </c>
      <c r="C73" s="182" t="s">
        <v>114</v>
      </c>
      <c r="D73" s="142" t="s">
        <v>113</v>
      </c>
      <c r="E73" s="218" t="s">
        <v>320</v>
      </c>
      <c r="F73" s="237"/>
      <c r="G73" s="238"/>
      <c r="H73" s="238">
        <v>7500</v>
      </c>
      <c r="I73" s="237"/>
    </row>
    <row r="74" spans="1:9" s="248" customFormat="1" ht="63.75" customHeight="1">
      <c r="A74" s="182" t="s">
        <v>178</v>
      </c>
      <c r="B74" s="182" t="s">
        <v>177</v>
      </c>
      <c r="C74" s="182" t="s">
        <v>176</v>
      </c>
      <c r="D74" s="219" t="s">
        <v>233</v>
      </c>
      <c r="E74" s="218" t="s">
        <v>448</v>
      </c>
      <c r="F74" s="237"/>
      <c r="G74" s="238"/>
      <c r="H74" s="238">
        <v>35000</v>
      </c>
      <c r="I74" s="237"/>
    </row>
    <row r="75" spans="1:9" ht="66" customHeight="1">
      <c r="A75" s="182" t="s">
        <v>178</v>
      </c>
      <c r="B75" s="182" t="s">
        <v>177</v>
      </c>
      <c r="C75" s="182" t="s">
        <v>176</v>
      </c>
      <c r="D75" s="219" t="s">
        <v>233</v>
      </c>
      <c r="E75" s="183" t="s">
        <v>342</v>
      </c>
      <c r="F75" s="210">
        <v>2019</v>
      </c>
      <c r="G75" s="179">
        <v>30910</v>
      </c>
      <c r="H75" s="179">
        <v>30910</v>
      </c>
      <c r="I75" s="210">
        <v>100</v>
      </c>
    </row>
    <row r="76" spans="1:11" ht="65.25" customHeight="1">
      <c r="A76" s="182" t="s">
        <v>178</v>
      </c>
      <c r="B76" s="182" t="s">
        <v>177</v>
      </c>
      <c r="C76" s="182" t="s">
        <v>176</v>
      </c>
      <c r="D76" s="219" t="s">
        <v>233</v>
      </c>
      <c r="E76" s="218" t="s">
        <v>384</v>
      </c>
      <c r="F76" s="210"/>
      <c r="G76" s="179"/>
      <c r="H76" s="179">
        <v>107156.27</v>
      </c>
      <c r="I76" s="210"/>
      <c r="K76" s="273">
        <f>H74+H75+H76+H77+H78+H79+H80+H81</f>
        <v>1259567.27</v>
      </c>
    </row>
    <row r="77" spans="1:9" ht="66" customHeight="1">
      <c r="A77" s="182" t="s">
        <v>178</v>
      </c>
      <c r="B77" s="182" t="s">
        <v>177</v>
      </c>
      <c r="C77" s="182" t="s">
        <v>176</v>
      </c>
      <c r="D77" s="219" t="s">
        <v>233</v>
      </c>
      <c r="E77" s="218" t="s">
        <v>383</v>
      </c>
      <c r="F77" s="210"/>
      <c r="G77" s="179"/>
      <c r="H77" s="179">
        <v>15013</v>
      </c>
      <c r="I77" s="210"/>
    </row>
    <row r="78" spans="1:9" ht="66" customHeight="1">
      <c r="A78" s="182" t="s">
        <v>178</v>
      </c>
      <c r="B78" s="182" t="s">
        <v>177</v>
      </c>
      <c r="C78" s="182" t="s">
        <v>176</v>
      </c>
      <c r="D78" s="219" t="s">
        <v>233</v>
      </c>
      <c r="E78" s="183" t="s">
        <v>385</v>
      </c>
      <c r="F78" s="210"/>
      <c r="G78" s="179"/>
      <c r="H78" s="179">
        <v>585122</v>
      </c>
      <c r="I78" s="210"/>
    </row>
    <row r="79" spans="1:9" ht="66" customHeight="1">
      <c r="A79" s="182" t="s">
        <v>178</v>
      </c>
      <c r="B79" s="182" t="s">
        <v>177</v>
      </c>
      <c r="C79" s="182" t="s">
        <v>176</v>
      </c>
      <c r="D79" s="219" t="s">
        <v>233</v>
      </c>
      <c r="E79" s="218" t="s">
        <v>386</v>
      </c>
      <c r="F79" s="210"/>
      <c r="G79" s="179"/>
      <c r="H79" s="179">
        <v>58513</v>
      </c>
      <c r="I79" s="210"/>
    </row>
    <row r="80" spans="1:9" ht="66" customHeight="1">
      <c r="A80" s="182" t="s">
        <v>178</v>
      </c>
      <c r="B80" s="182" t="s">
        <v>177</v>
      </c>
      <c r="C80" s="182" t="s">
        <v>176</v>
      </c>
      <c r="D80" s="219" t="s">
        <v>233</v>
      </c>
      <c r="E80" s="183" t="s">
        <v>387</v>
      </c>
      <c r="F80" s="210"/>
      <c r="G80" s="179"/>
      <c r="H80" s="179">
        <v>19300</v>
      </c>
      <c r="I80" s="210"/>
    </row>
    <row r="81" spans="1:9" ht="66" customHeight="1">
      <c r="A81" s="182" t="s">
        <v>178</v>
      </c>
      <c r="B81" s="182" t="s">
        <v>177</v>
      </c>
      <c r="C81" s="182" t="s">
        <v>176</v>
      </c>
      <c r="D81" s="219" t="s">
        <v>233</v>
      </c>
      <c r="E81" s="183" t="s">
        <v>449</v>
      </c>
      <c r="F81" s="210"/>
      <c r="G81" s="179"/>
      <c r="H81" s="179">
        <v>408553</v>
      </c>
      <c r="I81" s="210"/>
    </row>
    <row r="82" spans="1:9" ht="50.25" customHeight="1">
      <c r="A82" s="182" t="s">
        <v>174</v>
      </c>
      <c r="B82" s="141" t="s">
        <v>16</v>
      </c>
      <c r="C82" s="147" t="s">
        <v>153</v>
      </c>
      <c r="D82" s="142" t="s">
        <v>173</v>
      </c>
      <c r="E82" s="183" t="s">
        <v>343</v>
      </c>
      <c r="F82" s="210">
        <v>2019</v>
      </c>
      <c r="G82" s="238">
        <v>146841.78</v>
      </c>
      <c r="H82" s="238">
        <v>146841.78</v>
      </c>
      <c r="I82" s="210">
        <v>100</v>
      </c>
    </row>
    <row r="83" spans="1:9" ht="24" customHeight="1">
      <c r="A83" s="141" t="s">
        <v>169</v>
      </c>
      <c r="B83" s="141" t="s">
        <v>168</v>
      </c>
      <c r="C83" s="147" t="s">
        <v>164</v>
      </c>
      <c r="D83" s="142" t="s">
        <v>167</v>
      </c>
      <c r="E83" s="218" t="s">
        <v>320</v>
      </c>
      <c r="F83" s="210"/>
      <c r="G83" s="179"/>
      <c r="H83" s="179">
        <v>26650</v>
      </c>
      <c r="I83" s="210"/>
    </row>
    <row r="84" spans="1:9" ht="48" customHeight="1">
      <c r="A84" s="182" t="s">
        <v>280</v>
      </c>
      <c r="B84" s="178"/>
      <c r="C84" s="178"/>
      <c r="D84" s="187" t="s">
        <v>348</v>
      </c>
      <c r="E84" s="218"/>
      <c r="F84" s="210"/>
      <c r="G84" s="215">
        <f>G85</f>
        <v>161038.61</v>
      </c>
      <c r="H84" s="215">
        <f>H85</f>
        <v>161038.61</v>
      </c>
      <c r="I84" s="210"/>
    </row>
    <row r="85" spans="1:9" ht="34.5" customHeight="1">
      <c r="A85" s="178" t="s">
        <v>280</v>
      </c>
      <c r="B85" s="178" t="s">
        <v>188</v>
      </c>
      <c r="C85" s="178"/>
      <c r="D85" s="188" t="s">
        <v>278</v>
      </c>
      <c r="E85" s="180" t="s">
        <v>330</v>
      </c>
      <c r="F85" s="210">
        <v>2019</v>
      </c>
      <c r="G85" s="215">
        <f>G86+G87</f>
        <v>161038.61</v>
      </c>
      <c r="H85" s="215">
        <f>H86+H87</f>
        <v>161038.61</v>
      </c>
      <c r="I85" s="210">
        <v>100</v>
      </c>
    </row>
    <row r="86" spans="1:12" ht="38.25" customHeight="1">
      <c r="A86" s="178"/>
      <c r="B86" s="178"/>
      <c r="C86" s="178"/>
      <c r="D86" s="184"/>
      <c r="E86" s="181" t="s">
        <v>344</v>
      </c>
      <c r="F86" s="213"/>
      <c r="G86" s="214">
        <v>150000</v>
      </c>
      <c r="H86" s="214">
        <v>150000</v>
      </c>
      <c r="I86" s="210"/>
      <c r="L86" s="273">
        <f>H84+H88</f>
        <v>2516236.51</v>
      </c>
    </row>
    <row r="87" spans="1:9" ht="21.75" customHeight="1">
      <c r="A87" s="178"/>
      <c r="B87" s="178"/>
      <c r="C87" s="178"/>
      <c r="D87" s="184"/>
      <c r="E87" s="181" t="s">
        <v>323</v>
      </c>
      <c r="F87" s="213"/>
      <c r="G87" s="186">
        <v>11038.61</v>
      </c>
      <c r="H87" s="186">
        <v>11038.61</v>
      </c>
      <c r="I87" s="210"/>
    </row>
    <row r="88" spans="1:9" ht="46.5" customHeight="1">
      <c r="A88" s="182" t="s">
        <v>280</v>
      </c>
      <c r="B88" s="178"/>
      <c r="C88" s="178"/>
      <c r="D88" s="187" t="s">
        <v>278</v>
      </c>
      <c r="E88" s="181"/>
      <c r="F88" s="213"/>
      <c r="G88" s="179">
        <f>G89+G92+G95</f>
        <v>2225197.9</v>
      </c>
      <c r="H88" s="179">
        <f>H89+H92+H95</f>
        <v>2355197.9</v>
      </c>
      <c r="I88" s="210"/>
    </row>
    <row r="89" spans="1:9" ht="33" customHeight="1">
      <c r="A89" s="178" t="s">
        <v>280</v>
      </c>
      <c r="B89" s="178" t="s">
        <v>279</v>
      </c>
      <c r="C89" s="178" t="s">
        <v>188</v>
      </c>
      <c r="D89" s="188" t="s">
        <v>278</v>
      </c>
      <c r="E89" s="180" t="s">
        <v>353</v>
      </c>
      <c r="F89" s="210">
        <v>2019</v>
      </c>
      <c r="G89" s="179">
        <f>G90+G91</f>
        <v>1494500</v>
      </c>
      <c r="H89" s="179">
        <f>H90+H91</f>
        <v>1494500</v>
      </c>
      <c r="I89" s="210">
        <v>100</v>
      </c>
    </row>
    <row r="90" spans="1:9" ht="34.5" customHeight="1">
      <c r="A90" s="178"/>
      <c r="B90" s="178"/>
      <c r="C90" s="178"/>
      <c r="D90" s="184"/>
      <c r="E90" s="181" t="s">
        <v>350</v>
      </c>
      <c r="F90" s="213"/>
      <c r="G90" s="186">
        <v>1450000</v>
      </c>
      <c r="H90" s="186">
        <v>1450000</v>
      </c>
      <c r="I90" s="210"/>
    </row>
    <row r="91" spans="1:9" ht="25.5" customHeight="1">
      <c r="A91" s="178"/>
      <c r="B91" s="178"/>
      <c r="C91" s="178"/>
      <c r="D91" s="184"/>
      <c r="E91" s="181" t="s">
        <v>323</v>
      </c>
      <c r="F91" s="213"/>
      <c r="G91" s="186">
        <v>44500</v>
      </c>
      <c r="H91" s="186">
        <v>44500</v>
      </c>
      <c r="I91" s="210"/>
    </row>
    <row r="92" spans="1:9" ht="32.25" customHeight="1">
      <c r="A92" s="178" t="s">
        <v>280</v>
      </c>
      <c r="B92" s="178" t="s">
        <v>279</v>
      </c>
      <c r="C92" s="178" t="s">
        <v>188</v>
      </c>
      <c r="D92" s="188" t="s">
        <v>278</v>
      </c>
      <c r="E92" s="180" t="s">
        <v>354</v>
      </c>
      <c r="F92" s="210">
        <v>2019</v>
      </c>
      <c r="G92" s="179">
        <f>G93+G94</f>
        <v>730697.9</v>
      </c>
      <c r="H92" s="179">
        <f>H93+H94</f>
        <v>730697.9</v>
      </c>
      <c r="I92" s="210">
        <v>100</v>
      </c>
    </row>
    <row r="93" spans="1:9" ht="38.25" customHeight="1">
      <c r="A93" s="178"/>
      <c r="B93" s="178"/>
      <c r="C93" s="178"/>
      <c r="D93" s="270"/>
      <c r="E93" s="181" t="s">
        <v>350</v>
      </c>
      <c r="F93" s="213"/>
      <c r="G93" s="186">
        <v>551200</v>
      </c>
      <c r="H93" s="186">
        <v>551200</v>
      </c>
      <c r="I93" s="210"/>
    </row>
    <row r="94" spans="1:9" ht="27" customHeight="1">
      <c r="A94" s="178"/>
      <c r="B94" s="178"/>
      <c r="C94" s="178"/>
      <c r="D94" s="270"/>
      <c r="E94" s="181" t="s">
        <v>323</v>
      </c>
      <c r="F94" s="213"/>
      <c r="G94" s="186">
        <v>179497.9</v>
      </c>
      <c r="H94" s="186">
        <v>179497.9</v>
      </c>
      <c r="I94" s="210"/>
    </row>
    <row r="95" spans="1:9" ht="32.25" customHeight="1">
      <c r="A95" s="178" t="s">
        <v>280</v>
      </c>
      <c r="B95" s="178" t="s">
        <v>279</v>
      </c>
      <c r="C95" s="178" t="s">
        <v>188</v>
      </c>
      <c r="D95" s="188" t="s">
        <v>278</v>
      </c>
      <c r="E95" s="180" t="s">
        <v>436</v>
      </c>
      <c r="F95" s="210"/>
      <c r="G95" s="179">
        <f>G98</f>
        <v>0</v>
      </c>
      <c r="H95" s="179">
        <f>H96</f>
        <v>130000</v>
      </c>
      <c r="I95" s="210"/>
    </row>
    <row r="96" spans="1:9" ht="36.75" customHeight="1">
      <c r="A96" s="178"/>
      <c r="B96" s="178"/>
      <c r="C96" s="178"/>
      <c r="D96" s="184"/>
      <c r="E96" s="181" t="s">
        <v>350</v>
      </c>
      <c r="F96" s="213"/>
      <c r="G96" s="186"/>
      <c r="H96" s="186">
        <v>130000</v>
      </c>
      <c r="I96" s="210"/>
    </row>
    <row r="97" spans="1:9" s="199" customFormat="1" ht="23.25" customHeight="1">
      <c r="A97" s="194" t="s">
        <v>161</v>
      </c>
      <c r="B97" s="195"/>
      <c r="C97" s="195"/>
      <c r="D97" s="196" t="s">
        <v>159</v>
      </c>
      <c r="E97" s="197"/>
      <c r="F97" s="212"/>
      <c r="G97" s="198">
        <f>G98</f>
        <v>0</v>
      </c>
      <c r="H97" s="198">
        <f>H99+H101+H100</f>
        <v>199000</v>
      </c>
      <c r="I97" s="212"/>
    </row>
    <row r="98" spans="1:9" s="199" customFormat="1" ht="23.25" customHeight="1">
      <c r="A98" s="194" t="s">
        <v>160</v>
      </c>
      <c r="B98" s="195"/>
      <c r="C98" s="195"/>
      <c r="D98" s="196" t="s">
        <v>159</v>
      </c>
      <c r="E98" s="197"/>
      <c r="F98" s="212"/>
      <c r="G98" s="198">
        <f>G110</f>
        <v>0</v>
      </c>
      <c r="H98" s="198">
        <f>H97</f>
        <v>199000</v>
      </c>
      <c r="I98" s="212"/>
    </row>
    <row r="99" spans="1:9" s="199" customFormat="1" ht="52.5" customHeight="1">
      <c r="A99" s="141" t="s">
        <v>158</v>
      </c>
      <c r="B99" s="141" t="s">
        <v>157</v>
      </c>
      <c r="C99" s="147" t="s">
        <v>36</v>
      </c>
      <c r="D99" s="142" t="s">
        <v>156</v>
      </c>
      <c r="E99" s="218" t="s">
        <v>320</v>
      </c>
      <c r="F99" s="210"/>
      <c r="G99" s="185"/>
      <c r="H99" s="215">
        <v>7900</v>
      </c>
      <c r="I99" s="210"/>
    </row>
    <row r="100" spans="1:9" s="199" customFormat="1" ht="34.5" customHeight="1">
      <c r="A100" s="277">
        <v>1014060</v>
      </c>
      <c r="B100" s="141" t="s">
        <v>112</v>
      </c>
      <c r="C100" s="147" t="s">
        <v>111</v>
      </c>
      <c r="D100" s="142" t="s">
        <v>110</v>
      </c>
      <c r="E100" s="218" t="s">
        <v>320</v>
      </c>
      <c r="F100" s="210"/>
      <c r="G100" s="185"/>
      <c r="H100" s="215">
        <v>19000</v>
      </c>
      <c r="I100" s="210"/>
    </row>
    <row r="101" spans="1:9" s="271" customFormat="1" ht="45.75" customHeight="1">
      <c r="A101" s="182" t="s">
        <v>438</v>
      </c>
      <c r="B101" s="178"/>
      <c r="C101" s="178"/>
      <c r="D101" s="187" t="s">
        <v>278</v>
      </c>
      <c r="E101" s="181"/>
      <c r="F101" s="213"/>
      <c r="G101" s="179">
        <f>G102+G105+G107</f>
        <v>0</v>
      </c>
      <c r="H101" s="179">
        <f>H102+H105+H107+H109</f>
        <v>172100</v>
      </c>
      <c r="I101" s="210"/>
    </row>
    <row r="102" spans="1:9" s="271" customFormat="1" ht="39.75" customHeight="1">
      <c r="A102" s="178" t="s">
        <v>438</v>
      </c>
      <c r="B102" s="178" t="s">
        <v>279</v>
      </c>
      <c r="C102" s="178" t="s">
        <v>188</v>
      </c>
      <c r="D102" s="188" t="s">
        <v>278</v>
      </c>
      <c r="E102" s="180" t="s">
        <v>440</v>
      </c>
      <c r="F102" s="210"/>
      <c r="G102" s="179">
        <f>G104+G103</f>
        <v>0</v>
      </c>
      <c r="H102" s="179">
        <f>H104+H103</f>
        <v>12100</v>
      </c>
      <c r="I102" s="210"/>
    </row>
    <row r="103" spans="1:9" s="271" customFormat="1" ht="40.5" customHeight="1">
      <c r="A103" s="178"/>
      <c r="B103" s="178"/>
      <c r="C103" s="178"/>
      <c r="D103" s="270"/>
      <c r="E103" s="181" t="s">
        <v>350</v>
      </c>
      <c r="F103" s="213"/>
      <c r="G103" s="186"/>
      <c r="H103" s="186">
        <v>10000</v>
      </c>
      <c r="I103" s="210"/>
    </row>
    <row r="104" spans="1:9" s="271" customFormat="1" ht="20.25" customHeight="1">
      <c r="A104" s="178"/>
      <c r="B104" s="178"/>
      <c r="C104" s="178"/>
      <c r="D104" s="184"/>
      <c r="E104" s="181" t="s">
        <v>323</v>
      </c>
      <c r="F104" s="213"/>
      <c r="G104" s="186"/>
      <c r="H104" s="186">
        <v>2100</v>
      </c>
      <c r="I104" s="210"/>
    </row>
    <row r="105" spans="1:9" s="271" customFormat="1" ht="36" customHeight="1">
      <c r="A105" s="178" t="s">
        <v>438</v>
      </c>
      <c r="B105" s="178" t="s">
        <v>279</v>
      </c>
      <c r="C105" s="178" t="s">
        <v>188</v>
      </c>
      <c r="D105" s="188" t="s">
        <v>278</v>
      </c>
      <c r="E105" s="180" t="s">
        <v>437</v>
      </c>
      <c r="F105" s="210"/>
      <c r="G105" s="179">
        <f>G106</f>
        <v>0</v>
      </c>
      <c r="H105" s="179">
        <f>H106</f>
        <v>100000</v>
      </c>
      <c r="I105" s="210"/>
    </row>
    <row r="106" spans="1:9" s="271" customFormat="1" ht="34.5" customHeight="1">
      <c r="A106" s="178"/>
      <c r="B106" s="178"/>
      <c r="C106" s="178"/>
      <c r="D106" s="270"/>
      <c r="E106" s="181" t="s">
        <v>350</v>
      </c>
      <c r="F106" s="213"/>
      <c r="G106" s="186"/>
      <c r="H106" s="186">
        <v>100000</v>
      </c>
      <c r="I106" s="210"/>
    </row>
    <row r="107" spans="1:9" s="271" customFormat="1" ht="35.25" customHeight="1">
      <c r="A107" s="178" t="s">
        <v>438</v>
      </c>
      <c r="B107" s="178" t="s">
        <v>279</v>
      </c>
      <c r="C107" s="178" t="s">
        <v>188</v>
      </c>
      <c r="D107" s="188" t="s">
        <v>278</v>
      </c>
      <c r="E107" s="180" t="s">
        <v>439</v>
      </c>
      <c r="F107" s="210"/>
      <c r="G107" s="179">
        <f>G108</f>
        <v>0</v>
      </c>
      <c r="H107" s="179">
        <f>H108</f>
        <v>10000</v>
      </c>
      <c r="I107" s="210"/>
    </row>
    <row r="108" spans="1:9" s="271" customFormat="1" ht="37.5" customHeight="1">
      <c r="A108" s="178"/>
      <c r="B108" s="178"/>
      <c r="C108" s="178"/>
      <c r="D108" s="270"/>
      <c r="E108" s="181" t="s">
        <v>350</v>
      </c>
      <c r="F108" s="210"/>
      <c r="G108" s="179"/>
      <c r="H108" s="186">
        <v>10000</v>
      </c>
      <c r="I108" s="210"/>
    </row>
    <row r="109" spans="1:9" s="271" customFormat="1" ht="35.25" customHeight="1">
      <c r="A109" s="178" t="s">
        <v>438</v>
      </c>
      <c r="B109" s="178" t="s">
        <v>279</v>
      </c>
      <c r="C109" s="178" t="s">
        <v>188</v>
      </c>
      <c r="D109" s="188" t="s">
        <v>278</v>
      </c>
      <c r="E109" s="180" t="s">
        <v>450</v>
      </c>
      <c r="F109" s="210"/>
      <c r="G109" s="179">
        <f>G110</f>
        <v>0</v>
      </c>
      <c r="H109" s="179">
        <f>H110</f>
        <v>50000</v>
      </c>
      <c r="I109" s="210"/>
    </row>
    <row r="110" spans="1:9" s="199" customFormat="1" ht="39" customHeight="1">
      <c r="A110" s="178"/>
      <c r="B110" s="178"/>
      <c r="C110" s="178"/>
      <c r="D110" s="270"/>
      <c r="E110" s="181" t="s">
        <v>350</v>
      </c>
      <c r="F110" s="213"/>
      <c r="G110" s="186"/>
      <c r="H110" s="186">
        <v>50000</v>
      </c>
      <c r="I110" s="210"/>
    </row>
    <row r="111" spans="1:25" ht="24" customHeight="1">
      <c r="A111" s="382" t="s">
        <v>331</v>
      </c>
      <c r="B111" s="383"/>
      <c r="C111" s="383"/>
      <c r="D111" s="384"/>
      <c r="E111" s="200"/>
      <c r="F111" s="201"/>
      <c r="G111" s="201">
        <f>G11+G71+G97</f>
        <v>7515001.2299999995</v>
      </c>
      <c r="H111" s="201">
        <f>H11+H71+H97</f>
        <v>12147177.27</v>
      </c>
      <c r="I111" s="201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</row>
    <row r="112" spans="1:25" s="205" customFormat="1" ht="14.25" customHeight="1">
      <c r="A112" s="203"/>
      <c r="B112" s="203"/>
      <c r="C112" s="203"/>
      <c r="D112" s="204"/>
      <c r="E112" s="204"/>
      <c r="F112" s="203"/>
      <c r="G112" s="203"/>
      <c r="H112" s="203"/>
      <c r="I112" s="203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</row>
    <row r="113" spans="1:9" ht="15.75" hidden="1">
      <c r="A113" s="5"/>
      <c r="B113" s="5"/>
      <c r="C113" s="5"/>
      <c r="D113" s="5"/>
      <c r="E113" s="5"/>
      <c r="F113" s="5"/>
      <c r="G113" s="5"/>
      <c r="H113" s="5"/>
      <c r="I113" s="206"/>
    </row>
    <row r="114" spans="1:9" ht="18.75">
      <c r="A114" s="5"/>
      <c r="B114" s="5"/>
      <c r="C114" s="323" t="s">
        <v>446</v>
      </c>
      <c r="D114" s="323"/>
      <c r="E114" s="323"/>
      <c r="F114" s="318" t="s">
        <v>447</v>
      </c>
      <c r="G114" s="318"/>
      <c r="H114" s="318"/>
      <c r="I114" s="207"/>
    </row>
  </sheetData>
  <sheetProtection/>
  <mergeCells count="15">
    <mergeCell ref="F2:I2"/>
    <mergeCell ref="A111:D111"/>
    <mergeCell ref="A8:A9"/>
    <mergeCell ref="C8:C9"/>
    <mergeCell ref="D8:D9"/>
    <mergeCell ref="F4:I4"/>
    <mergeCell ref="D6:H6"/>
    <mergeCell ref="B8:B9"/>
    <mergeCell ref="E8:E9"/>
    <mergeCell ref="F8:F9"/>
    <mergeCell ref="G8:G9"/>
    <mergeCell ref="H8:H9"/>
    <mergeCell ref="I8:I9"/>
    <mergeCell ref="C114:E114"/>
    <mergeCell ref="F114:H114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60" r:id="rId1"/>
  <rowBreaks count="3" manualBreakCount="3">
    <brk id="25" max="8" man="1"/>
    <brk id="72" max="8" man="1"/>
    <brk id="8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93" zoomScalePageLayoutView="0" workbookViewId="0" topLeftCell="A1">
      <selection activeCell="H28" sqref="H28"/>
    </sheetView>
  </sheetViews>
  <sheetFormatPr defaultColWidth="9.00390625" defaultRowHeight="12.75"/>
  <cols>
    <col min="1" max="1" width="10.125" style="2" customWidth="1"/>
    <col min="2" max="3" width="8.875" style="2" customWidth="1"/>
    <col min="4" max="4" width="39.625" style="2" customWidth="1"/>
    <col min="5" max="5" width="51.375" style="2" customWidth="1"/>
    <col min="6" max="6" width="17.375" style="2" customWidth="1"/>
    <col min="7" max="7" width="12.625" style="2" customWidth="1"/>
    <col min="8" max="8" width="13.875" style="2" customWidth="1"/>
    <col min="9" max="9" width="11.125" style="2" customWidth="1"/>
    <col min="10" max="10" width="11.75390625" style="2" customWidth="1"/>
    <col min="11" max="16384" width="9.00390625" style="2" customWidth="1"/>
  </cols>
  <sheetData>
    <row r="1" spans="1:10" ht="15.75">
      <c r="A1" s="5"/>
      <c r="B1" s="5"/>
      <c r="C1" s="5"/>
      <c r="D1" s="5"/>
      <c r="E1" s="5"/>
      <c r="F1" s="325" t="s">
        <v>225</v>
      </c>
      <c r="G1" s="325"/>
      <c r="H1" s="325"/>
      <c r="I1" s="325"/>
      <c r="J1" s="4"/>
    </row>
    <row r="2" spans="1:11" ht="31.5" customHeight="1">
      <c r="A2" s="5"/>
      <c r="B2" s="5"/>
      <c r="C2" s="5"/>
      <c r="D2" s="5"/>
      <c r="E2" s="5"/>
      <c r="F2" s="299" t="s">
        <v>454</v>
      </c>
      <c r="G2" s="299"/>
      <c r="H2" s="299"/>
      <c r="I2" s="299"/>
      <c r="J2" s="249"/>
      <c r="K2" s="249"/>
    </row>
    <row r="3" spans="1:10" ht="15.75">
      <c r="A3" s="5"/>
      <c r="B3" s="5"/>
      <c r="C3" s="5"/>
      <c r="D3" s="5"/>
      <c r="E3" s="5"/>
      <c r="F3" s="274">
        <v>43777</v>
      </c>
      <c r="G3" s="227"/>
      <c r="H3" s="227"/>
      <c r="I3" s="227"/>
      <c r="J3" s="227"/>
    </row>
    <row r="4" spans="1:11" ht="15.75" customHeight="1">
      <c r="A4" s="5"/>
      <c r="B4" s="5"/>
      <c r="C4" s="5"/>
      <c r="D4" s="5"/>
      <c r="E4" s="5"/>
      <c r="F4" s="399"/>
      <c r="G4" s="399"/>
      <c r="H4" s="399"/>
      <c r="I4" s="399"/>
      <c r="J4" s="399"/>
      <c r="K4" s="82"/>
    </row>
    <row r="5" spans="1:11" ht="14.25" customHeight="1">
      <c r="A5" s="5"/>
      <c r="B5" s="5"/>
      <c r="C5" s="5"/>
      <c r="D5" s="5"/>
      <c r="E5" s="5"/>
      <c r="F5" s="5"/>
      <c r="G5" s="5"/>
      <c r="H5" s="404"/>
      <c r="I5" s="404"/>
      <c r="J5" s="5"/>
      <c r="K5" s="1"/>
    </row>
    <row r="6" spans="1:11" ht="14.25" customHeight="1">
      <c r="A6" s="5"/>
      <c r="B6" s="5"/>
      <c r="C6" s="5"/>
      <c r="D6" s="5"/>
      <c r="E6" s="5"/>
      <c r="F6" s="5"/>
      <c r="G6" s="5"/>
      <c r="H6" s="83"/>
      <c r="I6" s="83"/>
      <c r="J6" s="5"/>
      <c r="K6" s="1"/>
    </row>
    <row r="7" spans="1:11" ht="14.25" customHeight="1">
      <c r="A7" s="5"/>
      <c r="B7" s="5"/>
      <c r="C7" s="5"/>
      <c r="D7" s="5"/>
      <c r="E7" s="5"/>
      <c r="F7" s="5"/>
      <c r="G7" s="5"/>
      <c r="H7" s="83"/>
      <c r="I7" s="83"/>
      <c r="J7" s="5"/>
      <c r="K7" s="1"/>
    </row>
    <row r="8" spans="1:10" ht="23.25" customHeight="1">
      <c r="A8" s="405" t="s">
        <v>226</v>
      </c>
      <c r="B8" s="405"/>
      <c r="C8" s="405"/>
      <c r="D8" s="405"/>
      <c r="E8" s="405"/>
      <c r="F8" s="405"/>
      <c r="G8" s="405"/>
      <c r="H8" s="405"/>
      <c r="I8" s="405"/>
      <c r="J8" s="405"/>
    </row>
    <row r="9" spans="1:10" ht="15" customHeight="1">
      <c r="A9" s="8"/>
      <c r="B9" s="8"/>
      <c r="C9" s="8"/>
      <c r="D9" s="28"/>
      <c r="E9" s="28"/>
      <c r="F9" s="28"/>
      <c r="G9" s="28"/>
      <c r="H9" s="28"/>
      <c r="I9" s="28"/>
      <c r="J9" s="7" t="s">
        <v>20</v>
      </c>
    </row>
    <row r="10" spans="1:10" ht="35.25" customHeight="1">
      <c r="A10" s="389" t="s">
        <v>234</v>
      </c>
      <c r="B10" s="391" t="s">
        <v>235</v>
      </c>
      <c r="C10" s="406" t="s">
        <v>236</v>
      </c>
      <c r="D10" s="393" t="s">
        <v>237</v>
      </c>
      <c r="E10" s="407" t="s">
        <v>238</v>
      </c>
      <c r="F10" s="409" t="s">
        <v>239</v>
      </c>
      <c r="G10" s="395" t="s">
        <v>240</v>
      </c>
      <c r="H10" s="409" t="s">
        <v>3</v>
      </c>
      <c r="I10" s="397" t="s">
        <v>4</v>
      </c>
      <c r="J10" s="398"/>
    </row>
    <row r="11" spans="1:10" ht="93.75" customHeight="1">
      <c r="A11" s="390"/>
      <c r="B11" s="392"/>
      <c r="C11" s="406"/>
      <c r="D11" s="394"/>
      <c r="E11" s="408"/>
      <c r="F11" s="410"/>
      <c r="G11" s="396"/>
      <c r="H11" s="410"/>
      <c r="I11" s="118" t="s">
        <v>214</v>
      </c>
      <c r="J11" s="118" t="s">
        <v>241</v>
      </c>
    </row>
    <row r="12" spans="1:10" ht="15" customHeight="1">
      <c r="A12" s="84">
        <v>1</v>
      </c>
      <c r="B12" s="84"/>
      <c r="C12" s="84"/>
      <c r="D12" s="85">
        <v>2</v>
      </c>
      <c r="E12" s="86">
        <v>3</v>
      </c>
      <c r="F12" s="86"/>
      <c r="G12" s="86"/>
      <c r="H12" s="86">
        <v>4</v>
      </c>
      <c r="I12" s="86">
        <v>6</v>
      </c>
      <c r="J12" s="86">
        <v>7</v>
      </c>
    </row>
    <row r="13" spans="1:10" ht="34.5" customHeight="1">
      <c r="A13" s="98" t="s">
        <v>58</v>
      </c>
      <c r="B13" s="98"/>
      <c r="C13" s="99"/>
      <c r="D13" s="100" t="s">
        <v>227</v>
      </c>
      <c r="E13" s="101"/>
      <c r="F13" s="101"/>
      <c r="G13" s="120">
        <f>H13+I13</f>
        <v>4942744</v>
      </c>
      <c r="H13" s="102">
        <f>SUM(H15:H25)</f>
        <v>4280499</v>
      </c>
      <c r="I13" s="102">
        <f>SUM(I15:I25)</f>
        <v>662245</v>
      </c>
      <c r="J13" s="102">
        <f>SUM(J15:J25)</f>
        <v>580000</v>
      </c>
    </row>
    <row r="14" spans="1:10" ht="34.5" customHeight="1">
      <c r="A14" s="103" t="s">
        <v>57</v>
      </c>
      <c r="B14" s="103"/>
      <c r="C14" s="104"/>
      <c r="D14" s="100" t="s">
        <v>227</v>
      </c>
      <c r="E14" s="99"/>
      <c r="F14" s="99"/>
      <c r="G14" s="120">
        <f aca="true" t="shared" si="0" ref="G14:G32">H14+I14</f>
        <v>4942744</v>
      </c>
      <c r="H14" s="102">
        <f>SUM(H15:H25)</f>
        <v>4280499</v>
      </c>
      <c r="I14" s="102">
        <f>SUM(I15:I25)</f>
        <v>662245</v>
      </c>
      <c r="J14" s="102">
        <f>SUM(J15:J25)</f>
        <v>580000</v>
      </c>
    </row>
    <row r="15" spans="1:10" ht="96" customHeight="1">
      <c r="A15" s="87" t="s">
        <v>117</v>
      </c>
      <c r="B15" s="119" t="s">
        <v>95</v>
      </c>
      <c r="C15" s="88" t="s">
        <v>18</v>
      </c>
      <c r="D15" s="88" t="s">
        <v>116</v>
      </c>
      <c r="E15" s="29" t="s">
        <v>228</v>
      </c>
      <c r="F15" s="29" t="s">
        <v>312</v>
      </c>
      <c r="G15" s="120">
        <f t="shared" si="0"/>
        <v>21000</v>
      </c>
      <c r="H15" s="26">
        <v>21000</v>
      </c>
      <c r="I15" s="27"/>
      <c r="J15" s="27"/>
    </row>
    <row r="16" spans="1:10" ht="50.25" customHeight="1">
      <c r="A16" s="414" t="s">
        <v>134</v>
      </c>
      <c r="B16" s="419">
        <v>3242</v>
      </c>
      <c r="C16" s="415" t="s">
        <v>16</v>
      </c>
      <c r="D16" s="416" t="s">
        <v>141</v>
      </c>
      <c r="E16" s="29" t="s">
        <v>135</v>
      </c>
      <c r="F16" s="400" t="s">
        <v>313</v>
      </c>
      <c r="G16" s="120">
        <f t="shared" si="0"/>
        <v>30000</v>
      </c>
      <c r="H16" s="26">
        <v>30000</v>
      </c>
      <c r="I16" s="27"/>
      <c r="J16" s="27"/>
    </row>
    <row r="17" spans="1:10" ht="27" customHeight="1">
      <c r="A17" s="414"/>
      <c r="B17" s="401"/>
      <c r="C17" s="415"/>
      <c r="D17" s="417"/>
      <c r="E17" s="418" t="s">
        <v>244</v>
      </c>
      <c r="F17" s="401"/>
      <c r="G17" s="120">
        <f t="shared" si="0"/>
        <v>122000</v>
      </c>
      <c r="H17" s="90">
        <v>122000</v>
      </c>
      <c r="I17" s="91"/>
      <c r="J17" s="27"/>
    </row>
    <row r="18" spans="1:10" ht="6.75" customHeight="1" hidden="1" thickBot="1">
      <c r="A18" s="9"/>
      <c r="B18" s="9"/>
      <c r="C18" s="9"/>
      <c r="D18" s="15"/>
      <c r="E18" s="418"/>
      <c r="F18" s="29"/>
      <c r="G18" s="120">
        <f t="shared" si="0"/>
        <v>0</v>
      </c>
      <c r="H18" s="10"/>
      <c r="I18" s="11"/>
      <c r="J18" s="27"/>
    </row>
    <row r="19" spans="1:10" ht="36.75" customHeight="1">
      <c r="A19" s="87" t="s">
        <v>194</v>
      </c>
      <c r="B19" s="89">
        <v>3210</v>
      </c>
      <c r="C19" s="92">
        <v>1050</v>
      </c>
      <c r="D19" s="88" t="s">
        <v>191</v>
      </c>
      <c r="E19" s="412" t="s">
        <v>133</v>
      </c>
      <c r="F19" s="400" t="s">
        <v>313</v>
      </c>
      <c r="G19" s="120">
        <f t="shared" si="0"/>
        <v>357770</v>
      </c>
      <c r="H19" s="13">
        <v>357770</v>
      </c>
      <c r="I19" s="14"/>
      <c r="J19" s="14"/>
    </row>
    <row r="20" spans="1:10" ht="36" customHeight="1">
      <c r="A20" s="87" t="s">
        <v>107</v>
      </c>
      <c r="B20" s="89">
        <v>6030</v>
      </c>
      <c r="C20" s="88" t="s">
        <v>105</v>
      </c>
      <c r="D20" s="88" t="s">
        <v>104</v>
      </c>
      <c r="E20" s="413"/>
      <c r="F20" s="401"/>
      <c r="G20" s="120">
        <f t="shared" si="0"/>
        <v>2236353</v>
      </c>
      <c r="H20" s="26">
        <v>2236353</v>
      </c>
      <c r="I20" s="27"/>
      <c r="J20" s="27"/>
    </row>
    <row r="21" spans="1:10" ht="70.5" customHeight="1">
      <c r="A21" s="145" t="s">
        <v>299</v>
      </c>
      <c r="B21" s="145" t="s">
        <v>298</v>
      </c>
      <c r="C21" s="146" t="s">
        <v>105</v>
      </c>
      <c r="D21" s="146" t="s">
        <v>297</v>
      </c>
      <c r="E21" s="15" t="s">
        <v>304</v>
      </c>
      <c r="F21" s="166" t="s">
        <v>314</v>
      </c>
      <c r="G21" s="120">
        <f t="shared" si="0"/>
        <v>978000</v>
      </c>
      <c r="H21" s="26">
        <v>978000</v>
      </c>
      <c r="I21" s="27"/>
      <c r="J21" s="27"/>
    </row>
    <row r="22" spans="1:10" ht="114.75" customHeight="1">
      <c r="A22" s="145" t="s">
        <v>296</v>
      </c>
      <c r="B22" s="145" t="s">
        <v>295</v>
      </c>
      <c r="C22" s="146" t="s">
        <v>294</v>
      </c>
      <c r="D22" s="146" t="s">
        <v>293</v>
      </c>
      <c r="E22" s="135" t="s">
        <v>319</v>
      </c>
      <c r="F22" s="165" t="s">
        <v>315</v>
      </c>
      <c r="G22" s="120">
        <f t="shared" si="0"/>
        <v>80000</v>
      </c>
      <c r="H22" s="26"/>
      <c r="I22" s="26">
        <v>80000</v>
      </c>
      <c r="J22" s="26">
        <v>80000</v>
      </c>
    </row>
    <row r="23" spans="1:10" ht="51" customHeight="1">
      <c r="A23" s="145" t="s">
        <v>292</v>
      </c>
      <c r="B23" s="145" t="s">
        <v>291</v>
      </c>
      <c r="C23" s="146" t="s">
        <v>290</v>
      </c>
      <c r="D23" s="146" t="s">
        <v>289</v>
      </c>
      <c r="E23" s="135" t="s">
        <v>311</v>
      </c>
      <c r="F23" s="165" t="s">
        <v>315</v>
      </c>
      <c r="G23" s="120">
        <f t="shared" si="0"/>
        <v>500000</v>
      </c>
      <c r="H23" s="26"/>
      <c r="I23" s="26">
        <v>500000</v>
      </c>
      <c r="J23" s="26">
        <v>500000</v>
      </c>
    </row>
    <row r="24" spans="1:10" ht="51" customHeight="1">
      <c r="A24" s="145">
        <v>117461</v>
      </c>
      <c r="B24" s="145">
        <v>7461</v>
      </c>
      <c r="C24" s="146" t="s">
        <v>103</v>
      </c>
      <c r="D24" s="235" t="s">
        <v>138</v>
      </c>
      <c r="E24" s="135" t="s">
        <v>376</v>
      </c>
      <c r="F24" s="165" t="s">
        <v>377</v>
      </c>
      <c r="G24" s="120">
        <f t="shared" si="0"/>
        <v>506876</v>
      </c>
      <c r="H24" s="125">
        <v>435376</v>
      </c>
      <c r="I24" s="125">
        <v>71500</v>
      </c>
      <c r="J24" s="125"/>
    </row>
    <row r="25" spans="1:10" ht="54.75" customHeight="1">
      <c r="A25" s="93" t="s">
        <v>80</v>
      </c>
      <c r="B25" s="93">
        <v>8831</v>
      </c>
      <c r="C25" s="94" t="s">
        <v>17</v>
      </c>
      <c r="D25" s="93" t="s">
        <v>78</v>
      </c>
      <c r="E25" s="16" t="s">
        <v>136</v>
      </c>
      <c r="F25" s="29" t="s">
        <v>316</v>
      </c>
      <c r="G25" s="120">
        <f t="shared" si="0"/>
        <v>110745</v>
      </c>
      <c r="H25" s="13">
        <v>100000</v>
      </c>
      <c r="I25" s="13">
        <v>10745</v>
      </c>
      <c r="J25" s="14"/>
    </row>
    <row r="26" spans="1:10" ht="47.25" customHeight="1">
      <c r="A26" s="105" t="s">
        <v>183</v>
      </c>
      <c r="B26" s="105"/>
      <c r="C26" s="106"/>
      <c r="D26" s="107" t="s">
        <v>181</v>
      </c>
      <c r="E26" s="108"/>
      <c r="F26" s="108"/>
      <c r="G26" s="120">
        <f t="shared" si="0"/>
        <v>1761000</v>
      </c>
      <c r="H26" s="102">
        <f>H27</f>
        <v>1761000</v>
      </c>
      <c r="I26" s="102">
        <f>I27</f>
        <v>0</v>
      </c>
      <c r="J26" s="102">
        <f>J27</f>
        <v>0</v>
      </c>
    </row>
    <row r="27" spans="1:10" ht="50.25" customHeight="1">
      <c r="A27" s="105" t="s">
        <v>182</v>
      </c>
      <c r="B27" s="105"/>
      <c r="C27" s="106"/>
      <c r="D27" s="107" t="s">
        <v>181</v>
      </c>
      <c r="E27" s="108"/>
      <c r="F27" s="108"/>
      <c r="G27" s="120">
        <f t="shared" si="0"/>
        <v>1761000</v>
      </c>
      <c r="H27" s="102">
        <f>H31+H29+H30+H28</f>
        <v>1761000</v>
      </c>
      <c r="I27" s="102">
        <f>I31+I29+I30+I28</f>
        <v>0</v>
      </c>
      <c r="J27" s="102">
        <f>J31+J29+J30+J28</f>
        <v>0</v>
      </c>
    </row>
    <row r="28" spans="1:10" ht="29.25" customHeight="1">
      <c r="A28" s="95" t="s">
        <v>179</v>
      </c>
      <c r="B28" s="145" t="s">
        <v>115</v>
      </c>
      <c r="C28" s="146" t="s">
        <v>114</v>
      </c>
      <c r="D28" s="146" t="s">
        <v>113</v>
      </c>
      <c r="E28" s="402" t="s">
        <v>355</v>
      </c>
      <c r="F28" s="400" t="s">
        <v>356</v>
      </c>
      <c r="G28" s="120">
        <f>H28+I28</f>
        <v>400000</v>
      </c>
      <c r="H28" s="13">
        <v>400000</v>
      </c>
      <c r="I28" s="13"/>
      <c r="J28" s="13"/>
    </row>
    <row r="29" spans="1:10" ht="101.25" customHeight="1">
      <c r="A29" s="95" t="s">
        <v>178</v>
      </c>
      <c r="B29" s="95" t="s">
        <v>177</v>
      </c>
      <c r="C29" s="96" t="s">
        <v>176</v>
      </c>
      <c r="D29" s="96" t="s">
        <v>175</v>
      </c>
      <c r="E29" s="403"/>
      <c r="F29" s="411"/>
      <c r="G29" s="120">
        <f>H29+I29</f>
        <v>231000</v>
      </c>
      <c r="H29" s="125">
        <v>231000</v>
      </c>
      <c r="I29" s="13"/>
      <c r="J29" s="14"/>
    </row>
    <row r="30" spans="1:10" ht="54.75" customHeight="1">
      <c r="A30" s="95" t="s">
        <v>169</v>
      </c>
      <c r="B30" s="95" t="s">
        <v>168</v>
      </c>
      <c r="C30" s="96" t="s">
        <v>164</v>
      </c>
      <c r="D30" s="96" t="s">
        <v>167</v>
      </c>
      <c r="E30" s="16" t="s">
        <v>229</v>
      </c>
      <c r="F30" s="29" t="s">
        <v>317</v>
      </c>
      <c r="G30" s="120">
        <f t="shared" si="0"/>
        <v>1100000</v>
      </c>
      <c r="H30" s="125">
        <v>1100000</v>
      </c>
      <c r="I30" s="13"/>
      <c r="J30" s="14"/>
    </row>
    <row r="31" spans="1:10" ht="54.75" customHeight="1">
      <c r="A31" s="87" t="s">
        <v>162</v>
      </c>
      <c r="B31" s="89">
        <v>5011</v>
      </c>
      <c r="C31" s="88" t="s">
        <v>19</v>
      </c>
      <c r="D31" s="88" t="s">
        <v>108</v>
      </c>
      <c r="E31" s="12" t="s">
        <v>132</v>
      </c>
      <c r="F31" s="29" t="s">
        <v>318</v>
      </c>
      <c r="G31" s="120">
        <f t="shared" si="0"/>
        <v>30000</v>
      </c>
      <c r="H31" s="13">
        <v>30000</v>
      </c>
      <c r="I31" s="14"/>
      <c r="J31" s="14"/>
    </row>
    <row r="32" spans="1:10" ht="24" customHeight="1">
      <c r="A32" s="121">
        <v>900201</v>
      </c>
      <c r="B32" s="121"/>
      <c r="C32" s="121"/>
      <c r="D32" s="122" t="s">
        <v>21</v>
      </c>
      <c r="E32" s="123"/>
      <c r="F32" s="123"/>
      <c r="G32" s="124">
        <f t="shared" si="0"/>
        <v>6703744</v>
      </c>
      <c r="H32" s="126">
        <f>H13+H26</f>
        <v>6041499</v>
      </c>
      <c r="I32" s="126">
        <f>I13+I26</f>
        <v>662245</v>
      </c>
      <c r="J32" s="126">
        <f>J13+J26</f>
        <v>580000</v>
      </c>
    </row>
    <row r="33" spans="1:10" ht="9.75" customHeight="1">
      <c r="A33" s="17"/>
      <c r="B33" s="17"/>
      <c r="C33" s="17"/>
      <c r="D33" s="18"/>
      <c r="E33" s="19"/>
      <c r="F33" s="19"/>
      <c r="G33" s="19"/>
      <c r="H33" s="20"/>
      <c r="I33" s="20"/>
      <c r="J33" s="20"/>
    </row>
    <row r="34" spans="1:10" ht="18.75" customHeight="1">
      <c r="A34" s="17"/>
      <c r="B34" s="267"/>
      <c r="C34" s="267"/>
      <c r="D34" s="323" t="s">
        <v>446</v>
      </c>
      <c r="E34" s="323"/>
      <c r="F34" s="323"/>
      <c r="G34" s="318" t="s">
        <v>447</v>
      </c>
      <c r="H34" s="318"/>
      <c r="I34" s="318"/>
      <c r="J34" s="97"/>
    </row>
    <row r="35" spans="1:10" ht="15.7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sheetProtection/>
  <mergeCells count="26">
    <mergeCell ref="D34:F34"/>
    <mergeCell ref="F2:I2"/>
    <mergeCell ref="F28:F29"/>
    <mergeCell ref="E19:E20"/>
    <mergeCell ref="A16:A17"/>
    <mergeCell ref="C16:C17"/>
    <mergeCell ref="D16:D17"/>
    <mergeCell ref="E17:E18"/>
    <mergeCell ref="B16:B17"/>
    <mergeCell ref="F19:F20"/>
    <mergeCell ref="F16:F17"/>
    <mergeCell ref="G34:I34"/>
    <mergeCell ref="E28:E29"/>
    <mergeCell ref="F1:I1"/>
    <mergeCell ref="H5:I5"/>
    <mergeCell ref="A8:J8"/>
    <mergeCell ref="C10:C11"/>
    <mergeCell ref="E10:E11"/>
    <mergeCell ref="H10:H11"/>
    <mergeCell ref="F10:F11"/>
    <mergeCell ref="A10:A11"/>
    <mergeCell ref="B10:B11"/>
    <mergeCell ref="D10:D11"/>
    <mergeCell ref="G10:G11"/>
    <mergeCell ref="I10:J10"/>
    <mergeCell ref="F4:J4"/>
  </mergeCells>
  <printOptions horizontalCentered="1" verticalCentered="1"/>
  <pageMargins left="0.22" right="0.15748031496062992" top="0.35433070866141736" bottom="0.2755905511811024" header="0.35433070866141736" footer="0.1968503937007874"/>
  <pageSetup horizontalDpi="300" verticalDpi="300" orientation="landscape" paperSize="9" scale="78" r:id="rId1"/>
  <rowBreaks count="2" manualBreakCount="2">
    <brk id="21" max="9" man="1"/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87" zoomScalePageLayoutView="0" workbookViewId="0" topLeftCell="A1">
      <selection activeCell="E3" sqref="E3:G3"/>
    </sheetView>
  </sheetViews>
  <sheetFormatPr defaultColWidth="9.00390625" defaultRowHeight="12.75"/>
  <cols>
    <col min="1" max="1" width="32.375" style="1" customWidth="1"/>
    <col min="2" max="16384" width="9.125" style="1" customWidth="1"/>
  </cols>
  <sheetData>
    <row r="1" spans="1:10" ht="14.25" customHeight="1">
      <c r="A1" s="3"/>
      <c r="B1" s="3"/>
      <c r="C1" s="3"/>
      <c r="D1" s="3"/>
      <c r="E1" s="325" t="s">
        <v>230</v>
      </c>
      <c r="F1" s="325"/>
      <c r="G1" s="325"/>
      <c r="H1" s="325"/>
      <c r="I1" s="325"/>
      <c r="J1" s="325"/>
    </row>
    <row r="2" spans="1:10" ht="32.25" customHeight="1">
      <c r="A2" s="3"/>
      <c r="B2" s="3"/>
      <c r="C2" s="3"/>
      <c r="D2" s="3"/>
      <c r="E2" s="299" t="s">
        <v>454</v>
      </c>
      <c r="F2" s="299"/>
      <c r="G2" s="299"/>
      <c r="H2" s="299"/>
      <c r="I2" s="299"/>
      <c r="J2" s="299"/>
    </row>
    <row r="3" spans="1:10" ht="15.75">
      <c r="A3" s="3"/>
      <c r="B3" s="3"/>
      <c r="C3" s="3"/>
      <c r="D3" s="3"/>
      <c r="E3" s="320">
        <v>43777</v>
      </c>
      <c r="F3" s="320"/>
      <c r="G3" s="320"/>
      <c r="H3" s="227"/>
      <c r="I3" s="227"/>
      <c r="J3" s="227"/>
    </row>
    <row r="4" spans="1:10" ht="20.25" customHeight="1">
      <c r="A4" s="3"/>
      <c r="B4" s="3"/>
      <c r="C4" s="3"/>
      <c r="D4" s="3"/>
      <c r="E4" s="4"/>
      <c r="F4" s="399"/>
      <c r="G4" s="399"/>
      <c r="H4" s="399"/>
      <c r="I4" s="399"/>
      <c r="J4" s="399"/>
    </row>
    <row r="5" spans="1:10" ht="15.75">
      <c r="A5" s="3"/>
      <c r="B5" s="3"/>
      <c r="C5" s="3"/>
      <c r="D5" s="3"/>
      <c r="E5" s="325"/>
      <c r="F5" s="325"/>
      <c r="G5" s="325"/>
      <c r="H5" s="325"/>
      <c r="I5" s="5"/>
      <c r="J5" s="3"/>
    </row>
    <row r="6" spans="1:10" ht="15.75">
      <c r="A6" s="3"/>
      <c r="B6" s="3"/>
      <c r="C6" s="3"/>
      <c r="D6" s="3"/>
      <c r="E6" s="6"/>
      <c r="F6" s="6"/>
      <c r="G6" s="5"/>
      <c r="H6" s="3"/>
      <c r="I6" s="3"/>
      <c r="J6" s="3"/>
    </row>
    <row r="7" spans="1:10" ht="15.75">
      <c r="A7" s="420" t="s">
        <v>232</v>
      </c>
      <c r="B7" s="420"/>
      <c r="C7" s="420"/>
      <c r="D7" s="420"/>
      <c r="E7" s="420"/>
      <c r="F7" s="420"/>
      <c r="G7" s="420"/>
      <c r="H7" s="420"/>
      <c r="I7" s="420"/>
      <c r="J7" s="420"/>
    </row>
    <row r="8" spans="1:10" ht="30" customHeight="1">
      <c r="A8" s="421" t="s">
        <v>231</v>
      </c>
      <c r="B8" s="421"/>
      <c r="C8" s="421"/>
      <c r="D8" s="421"/>
      <c r="E8" s="421"/>
      <c r="F8" s="421"/>
      <c r="G8" s="421"/>
      <c r="H8" s="421"/>
      <c r="I8" s="421"/>
      <c r="J8" s="421"/>
    </row>
    <row r="9" spans="1:10" ht="15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5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4.25" customHeight="1">
      <c r="A11" s="424" t="s">
        <v>47</v>
      </c>
      <c r="B11" s="427" t="s">
        <v>22</v>
      </c>
      <c r="C11" s="428"/>
      <c r="D11" s="431" t="s">
        <v>23</v>
      </c>
      <c r="E11" s="428"/>
      <c r="F11" s="431" t="s">
        <v>24</v>
      </c>
      <c r="G11" s="428"/>
      <c r="H11" s="431" t="s">
        <v>25</v>
      </c>
      <c r="I11" s="428"/>
      <c r="J11" s="422" t="s">
        <v>26</v>
      </c>
    </row>
    <row r="12" spans="1:10" ht="15.75" thickBot="1">
      <c r="A12" s="425"/>
      <c r="B12" s="429"/>
      <c r="C12" s="430"/>
      <c r="D12" s="432"/>
      <c r="E12" s="430"/>
      <c r="F12" s="432"/>
      <c r="G12" s="430"/>
      <c r="H12" s="432"/>
      <c r="I12" s="430"/>
      <c r="J12" s="423"/>
    </row>
    <row r="13" spans="1:10" ht="48" thickBot="1">
      <c r="A13" s="425"/>
      <c r="B13" s="22" t="s">
        <v>27</v>
      </c>
      <c r="C13" s="22" t="s">
        <v>28</v>
      </c>
      <c r="D13" s="22" t="s">
        <v>27</v>
      </c>
      <c r="E13" s="22" t="s">
        <v>28</v>
      </c>
      <c r="F13" s="22" t="s">
        <v>27</v>
      </c>
      <c r="G13" s="22" t="s">
        <v>28</v>
      </c>
      <c r="H13" s="22" t="s">
        <v>27</v>
      </c>
      <c r="I13" s="22" t="s">
        <v>28</v>
      </c>
      <c r="J13" s="22" t="s">
        <v>129</v>
      </c>
    </row>
    <row r="14" spans="1:10" ht="16.5" thickBot="1">
      <c r="A14" s="426"/>
      <c r="B14" s="23" t="s">
        <v>29</v>
      </c>
      <c r="C14" s="23" t="s">
        <v>29</v>
      </c>
      <c r="D14" s="23" t="s">
        <v>30</v>
      </c>
      <c r="E14" s="23" t="s">
        <v>30</v>
      </c>
      <c r="F14" s="23" t="s">
        <v>31</v>
      </c>
      <c r="G14" s="23" t="s">
        <v>31</v>
      </c>
      <c r="H14" s="23" t="s">
        <v>32</v>
      </c>
      <c r="I14" s="23" t="s">
        <v>32</v>
      </c>
      <c r="J14" s="23" t="s">
        <v>33</v>
      </c>
    </row>
    <row r="15" spans="1:10" ht="16.5" thickBot="1">
      <c r="A15" s="24">
        <v>1</v>
      </c>
      <c r="B15" s="114">
        <v>2</v>
      </c>
      <c r="C15" s="114">
        <v>3</v>
      </c>
      <c r="D15" s="115">
        <v>4</v>
      </c>
      <c r="E15" s="115">
        <v>5</v>
      </c>
      <c r="F15" s="114">
        <v>6</v>
      </c>
      <c r="G15" s="114">
        <v>7</v>
      </c>
      <c r="H15" s="115">
        <v>8</v>
      </c>
      <c r="I15" s="115">
        <v>9</v>
      </c>
      <c r="J15" s="114">
        <v>10</v>
      </c>
    </row>
    <row r="16" spans="1:10" ht="114" customHeight="1">
      <c r="A16" s="109" t="s">
        <v>83</v>
      </c>
      <c r="B16" s="116"/>
      <c r="C16" s="116"/>
      <c r="D16" s="116">
        <v>209</v>
      </c>
      <c r="E16" s="116"/>
      <c r="F16" s="116">
        <v>57565</v>
      </c>
      <c r="G16" s="116"/>
      <c r="H16" s="116">
        <v>22.62</v>
      </c>
      <c r="I16" s="116"/>
      <c r="J16" s="116">
        <v>10</v>
      </c>
    </row>
    <row r="17" spans="1:10" ht="23.25" customHeight="1">
      <c r="A17" s="109" t="s">
        <v>113</v>
      </c>
      <c r="B17" s="116">
        <v>212</v>
      </c>
      <c r="C17" s="116"/>
      <c r="D17" s="116">
        <v>167</v>
      </c>
      <c r="E17" s="116"/>
      <c r="F17" s="116">
        <v>64399</v>
      </c>
      <c r="G17" s="116"/>
      <c r="H17" s="116"/>
      <c r="I17" s="116"/>
      <c r="J17" s="116"/>
    </row>
    <row r="18" spans="1:10" ht="113.25" customHeight="1">
      <c r="A18" s="110" t="s">
        <v>233</v>
      </c>
      <c r="B18" s="116">
        <v>500</v>
      </c>
      <c r="C18" s="116"/>
      <c r="D18" s="116">
        <v>780</v>
      </c>
      <c r="E18" s="116"/>
      <c r="F18" s="116">
        <v>206804</v>
      </c>
      <c r="G18" s="116"/>
      <c r="H18" s="116">
        <v>81.07</v>
      </c>
      <c r="I18" s="116"/>
      <c r="J18" s="116">
        <v>150</v>
      </c>
    </row>
    <row r="19" spans="1:10" ht="66" customHeight="1">
      <c r="A19" s="110" t="s">
        <v>173</v>
      </c>
      <c r="B19" s="116"/>
      <c r="C19" s="116"/>
      <c r="D19" s="116"/>
      <c r="E19" s="116"/>
      <c r="F19" s="116">
        <v>1066</v>
      </c>
      <c r="G19" s="116"/>
      <c r="H19" s="116">
        <v>4.91</v>
      </c>
      <c r="I19" s="116"/>
      <c r="J19" s="116"/>
    </row>
    <row r="20" spans="1:10" ht="96" customHeight="1">
      <c r="A20" s="110" t="s">
        <v>152</v>
      </c>
      <c r="B20" s="116">
        <v>38</v>
      </c>
      <c r="C20" s="116"/>
      <c r="D20" s="116">
        <v>83</v>
      </c>
      <c r="E20" s="116"/>
      <c r="F20" s="116">
        <v>1044</v>
      </c>
      <c r="G20" s="116"/>
      <c r="H20" s="116"/>
      <c r="I20" s="116"/>
      <c r="J20" s="116"/>
    </row>
    <row r="21" spans="1:10" ht="37.5" customHeight="1">
      <c r="A21" s="110" t="s">
        <v>170</v>
      </c>
      <c r="B21" s="116"/>
      <c r="C21" s="116"/>
      <c r="D21" s="116"/>
      <c r="E21" s="116"/>
      <c r="F21" s="116">
        <v>1740</v>
      </c>
      <c r="G21" s="116"/>
      <c r="H21" s="116"/>
      <c r="I21" s="116"/>
      <c r="J21" s="116"/>
    </row>
    <row r="22" spans="1:10" ht="31.5" customHeight="1">
      <c r="A22" s="111" t="s">
        <v>167</v>
      </c>
      <c r="B22" s="113"/>
      <c r="C22" s="113"/>
      <c r="D22" s="113"/>
      <c r="E22" s="113"/>
      <c r="F22" s="116">
        <v>949</v>
      </c>
      <c r="G22" s="113"/>
      <c r="H22" s="113"/>
      <c r="I22" s="113"/>
      <c r="J22" s="113"/>
    </row>
    <row r="23" spans="1:10" ht="48" customHeight="1">
      <c r="A23" s="235" t="s">
        <v>251</v>
      </c>
      <c r="B23" s="113"/>
      <c r="C23" s="113"/>
      <c r="D23" s="113"/>
      <c r="E23" s="113"/>
      <c r="F23" s="116">
        <v>91</v>
      </c>
      <c r="G23" s="113"/>
      <c r="H23" s="116">
        <v>0.49</v>
      </c>
      <c r="I23" s="113"/>
      <c r="J23" s="113"/>
    </row>
    <row r="24" spans="1:10" ht="31.5">
      <c r="A24" s="110" t="s">
        <v>148</v>
      </c>
      <c r="B24" s="127">
        <v>52</v>
      </c>
      <c r="C24" s="127"/>
      <c r="D24" s="127">
        <v>42</v>
      </c>
      <c r="E24" s="127"/>
      <c r="F24" s="127">
        <v>826</v>
      </c>
      <c r="G24" s="127"/>
      <c r="H24" s="127"/>
      <c r="I24" s="127"/>
      <c r="J24" s="127"/>
    </row>
    <row r="25" spans="1:10" ht="63">
      <c r="A25" s="109" t="s">
        <v>110</v>
      </c>
      <c r="B25" s="127"/>
      <c r="C25" s="127"/>
      <c r="D25" s="127">
        <v>25</v>
      </c>
      <c r="E25" s="127"/>
      <c r="F25" s="127">
        <v>26108</v>
      </c>
      <c r="G25" s="127"/>
      <c r="H25" s="127">
        <v>12.97</v>
      </c>
      <c r="I25" s="127"/>
      <c r="J25" s="127"/>
    </row>
    <row r="26" spans="1:10" ht="31.5">
      <c r="A26" s="112" t="s">
        <v>34</v>
      </c>
      <c r="B26" s="113">
        <f aca="true" t="shared" si="0" ref="B26:J26">SUM(B16:B25)</f>
        <v>802</v>
      </c>
      <c r="C26" s="113">
        <f t="shared" si="0"/>
        <v>0</v>
      </c>
      <c r="D26" s="113">
        <f t="shared" si="0"/>
        <v>1306</v>
      </c>
      <c r="E26" s="113">
        <f t="shared" si="0"/>
        <v>0</v>
      </c>
      <c r="F26" s="113">
        <f t="shared" si="0"/>
        <v>360592</v>
      </c>
      <c r="G26" s="113">
        <f t="shared" si="0"/>
        <v>0</v>
      </c>
      <c r="H26" s="113">
        <f t="shared" si="0"/>
        <v>122.05999999999999</v>
      </c>
      <c r="I26" s="113">
        <f t="shared" si="0"/>
        <v>0</v>
      </c>
      <c r="J26" s="113">
        <f t="shared" si="0"/>
        <v>160</v>
      </c>
    </row>
    <row r="29" spans="1:8" ht="18.75">
      <c r="A29" s="323" t="s">
        <v>446</v>
      </c>
      <c r="B29" s="323"/>
      <c r="C29" s="323"/>
      <c r="D29" s="117"/>
      <c r="E29" s="117"/>
      <c r="F29" s="318" t="s">
        <v>447</v>
      </c>
      <c r="G29" s="318"/>
      <c r="H29" s="318"/>
    </row>
  </sheetData>
  <sheetProtection/>
  <mergeCells count="16">
    <mergeCell ref="E1:J1"/>
    <mergeCell ref="J11:J12"/>
    <mergeCell ref="G5:H5"/>
    <mergeCell ref="A11:A14"/>
    <mergeCell ref="B11:C12"/>
    <mergeCell ref="D11:E12"/>
    <mergeCell ref="F11:G12"/>
    <mergeCell ref="H11:I12"/>
    <mergeCell ref="F4:J4"/>
    <mergeCell ref="E5:F5"/>
    <mergeCell ref="A7:J7"/>
    <mergeCell ref="A8:J8"/>
    <mergeCell ref="E2:J2"/>
    <mergeCell ref="E3:G3"/>
    <mergeCell ref="A29:C29"/>
    <mergeCell ref="F29:H29"/>
  </mergeCells>
  <printOptions/>
  <pageMargins left="0.92" right="0.25" top="0.29" bottom="0.25" header="0.17" footer="0.1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2019-11-07T13:14:23Z</cp:lastPrinted>
  <dcterms:created xsi:type="dcterms:W3CDTF">2015-01-21T10:35:23Z</dcterms:created>
  <dcterms:modified xsi:type="dcterms:W3CDTF">2019-11-07T13:14:29Z</dcterms:modified>
  <cp:category/>
  <cp:version/>
  <cp:contentType/>
  <cp:contentStatus/>
</cp:coreProperties>
</file>